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0" windowWidth="15360" windowHeight="9930" activeTab="0"/>
  </bookViews>
  <sheets>
    <sheet name="CRONOGRAMA FISICO FINANCEIRO" sheetId="1" r:id="rId1"/>
  </sheets>
  <externalReferences>
    <externalReference r:id="rId4"/>
  </externalReferences>
  <definedNames>
    <definedName name="_xlnm.Print_Area" localSheetId="0">'CRONOGRAMA FISICO FINANCEIRO'!$A$1:$K$28</definedName>
  </definedNames>
  <calcPr fullCalcOnLoad="1"/>
</workbook>
</file>

<file path=xl/sharedStrings.xml><?xml version="1.0" encoding="utf-8"?>
<sst xmlns="http://schemas.openxmlformats.org/spreadsheetml/2006/main" count="56" uniqueCount="35">
  <si>
    <t>TOTAL</t>
  </si>
  <si>
    <t>FÍSICO/ FINANCEIRO</t>
  </si>
  <si>
    <t>MÊS 1</t>
  </si>
  <si>
    <t>MÊS 2</t>
  </si>
  <si>
    <t>MÊS 3</t>
  </si>
  <si>
    <t>MÊS 4</t>
  </si>
  <si>
    <t>Físico %</t>
  </si>
  <si>
    <t>Financeiro</t>
  </si>
  <si>
    <t>Observações:</t>
  </si>
  <si>
    <t>ITEM</t>
  </si>
  <si>
    <t>ETAPAS/DESCRIÇÃO</t>
  </si>
  <si>
    <t>TOTAL  ETAPAS</t>
  </si>
  <si>
    <t>FONTE</t>
  </si>
  <si>
    <t>SETOP</t>
  </si>
  <si>
    <t xml:space="preserve">CRONOGRAMA FÍSICO-FINANCEIRO </t>
  </si>
  <si>
    <t>VALOR TOTAL DA OBRA:</t>
  </si>
  <si>
    <t>VALOR CONVÊNIO:</t>
  </si>
  <si>
    <t>VALOR MUNICÍPIO:</t>
  </si>
  <si>
    <t>PREFEITURA MUNICIPAL DE GRÃO MOGOL</t>
  </si>
  <si>
    <t>SERVIÇOS COMPLEMENTARES</t>
  </si>
  <si>
    <t>PRAZO DA OBRA: 03 MESES</t>
  </si>
  <si>
    <t>OBRA:  REFORMA PREDIAL DA UNIDADE BÁSICA DE SAÚDE CARMOSINA PEREIRA DA SILVA</t>
  </si>
  <si>
    <t>LOCAL: RUA ZEZINHO DE BIDUCA - S/N - ESQUINA COM RUA ANTÔNIO COSTA - CENTRO - CAMPO AZUL/MG</t>
  </si>
  <si>
    <t xml:space="preserve">  Oseas Almeida Júnior</t>
  </si>
  <si>
    <t xml:space="preserve">                  Prefeito Municipal de Campo AzulMG</t>
  </si>
  <si>
    <t>Marcos Paulo Madureira Lopes</t>
  </si>
  <si>
    <t xml:space="preserve">       Engenheiro Civil - CREA:224.188/D - MG</t>
  </si>
  <si>
    <t>DEMOLIÇÕES:</t>
  </si>
  <si>
    <t>SERVIÇOS PRELIMINARES:</t>
  </si>
  <si>
    <t>COBERTURA:</t>
  </si>
  <si>
    <t>REVESTIMENTO:</t>
  </si>
  <si>
    <t>PISOS:</t>
  </si>
  <si>
    <t>PINTURA:</t>
  </si>
  <si>
    <t>FONTE DOS RECURSOS: GOVERNO DO ESTADO DE MINAS GERAIS - RESOLUÇÃO SES/MG Nº 6.822, DE 30 DE AGOSTO DE 2019.</t>
  </si>
  <si>
    <t>DATA: 21 DE OUTUBRO DE  2022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</si>
</sst>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&quot;Ativado&quot;;&quot;Ativado&quot;;&quot;Desativado&quot;"/>
    <numFmt numFmtId="171" formatCode="&quot;R$&quot;\ 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 style="thin"/>
      <top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Border="1" applyAlignment="1">
      <alignment wrapText="1"/>
    </xf>
    <xf numFmtId="10" fontId="5" fillId="0" borderId="10" xfId="0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vertical="top" wrapText="1"/>
    </xf>
    <xf numFmtId="4" fontId="6" fillId="0" borderId="12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7" xfId="0" applyFont="1" applyFill="1" applyBorder="1" applyAlignment="1">
      <alignment/>
    </xf>
    <xf numFmtId="10" fontId="4" fillId="0" borderId="10" xfId="62" applyNumberFormat="1" applyFont="1" applyFill="1" applyBorder="1" applyAlignment="1">
      <alignment vertical="top" wrapText="1"/>
    </xf>
    <xf numFmtId="4" fontId="0" fillId="33" borderId="0" xfId="0" applyNumberFormat="1" applyFill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7" fillId="0" borderId="2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vertical="center"/>
    </xf>
    <xf numFmtId="0" fontId="7" fillId="0" borderId="22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vertical="center"/>
    </xf>
    <xf numFmtId="0" fontId="3" fillId="34" borderId="28" xfId="0" applyFont="1" applyFill="1" applyBorder="1" applyAlignment="1">
      <alignment horizontal="center" vertical="center"/>
    </xf>
    <xf numFmtId="10" fontId="5" fillId="34" borderId="10" xfId="0" applyNumberFormat="1" applyFont="1" applyFill="1" applyBorder="1" applyAlignment="1">
      <alignment vertical="top" wrapText="1"/>
    </xf>
    <xf numFmtId="4" fontId="5" fillId="34" borderId="11" xfId="0" applyNumberFormat="1" applyFont="1" applyFill="1" applyBorder="1" applyAlignment="1">
      <alignment vertical="top" wrapText="1"/>
    </xf>
    <xf numFmtId="4" fontId="6" fillId="34" borderId="12" xfId="0" applyNumberFormat="1" applyFont="1" applyFill="1" applyBorder="1" applyAlignment="1">
      <alignment vertical="top" wrapText="1"/>
    </xf>
    <xf numFmtId="0" fontId="3" fillId="34" borderId="33" xfId="0" applyFont="1" applyFill="1" applyBorder="1" applyAlignment="1">
      <alignment horizontal="center" vertical="center"/>
    </xf>
    <xf numFmtId="10" fontId="4" fillId="34" borderId="34" xfId="0" applyNumberFormat="1" applyFont="1" applyFill="1" applyBorder="1" applyAlignment="1">
      <alignment vertical="top" wrapText="1"/>
    </xf>
    <xf numFmtId="4" fontId="5" fillId="34" borderId="35" xfId="0" applyNumberFormat="1" applyFont="1" applyFill="1" applyBorder="1" applyAlignment="1">
      <alignment vertical="top" wrapText="1"/>
    </xf>
    <xf numFmtId="4" fontId="6" fillId="34" borderId="36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4" fontId="6" fillId="0" borderId="37" xfId="0" applyNumberFormat="1" applyFont="1" applyFill="1" applyBorder="1" applyAlignment="1">
      <alignment vertical="top" wrapText="1"/>
    </xf>
    <xf numFmtId="4" fontId="6" fillId="34" borderId="37" xfId="0" applyNumberFormat="1" applyFont="1" applyFill="1" applyBorder="1" applyAlignment="1">
      <alignment vertical="top" wrapText="1"/>
    </xf>
    <xf numFmtId="4" fontId="6" fillId="34" borderId="38" xfId="0" applyNumberFormat="1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165" fontId="3" fillId="0" borderId="49" xfId="0" applyNumberFormat="1" applyFont="1" applyFill="1" applyBorder="1" applyAlignment="1">
      <alignment horizontal="center" vertical="center"/>
    </xf>
    <xf numFmtId="165" fontId="3" fillId="0" borderId="45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5" fontId="3" fillId="0" borderId="52" xfId="0" applyNumberFormat="1" applyFont="1" applyFill="1" applyBorder="1" applyAlignment="1">
      <alignment horizontal="center" vertical="center"/>
    </xf>
    <xf numFmtId="165" fontId="3" fillId="0" borderId="4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171" fontId="3" fillId="0" borderId="52" xfId="0" applyNumberFormat="1" applyFont="1" applyFill="1" applyBorder="1" applyAlignment="1">
      <alignment horizontal="center" vertical="center" wrapText="1"/>
    </xf>
    <xf numFmtId="171" fontId="3" fillId="0" borderId="48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.%20%20REFORMA%20%20UBS%20-%20C.%20AZU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camentaria"/>
    </sheetNames>
    <sheetDataSet>
      <sheetData sheetId="0">
        <row r="10">
          <cell r="I10">
            <v>610.44</v>
          </cell>
        </row>
        <row r="18">
          <cell r="I18">
            <v>17448.14</v>
          </cell>
        </row>
        <row r="28">
          <cell r="I28">
            <v>48789.06</v>
          </cell>
        </row>
        <row r="34">
          <cell r="I34">
            <v>31815.49</v>
          </cell>
        </row>
        <row r="40">
          <cell r="I40">
            <v>25939.33</v>
          </cell>
        </row>
        <row r="50">
          <cell r="I50">
            <v>88244.52999999998</v>
          </cell>
        </row>
        <row r="69">
          <cell r="I69">
            <v>12854.25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showGridLines="0" showZeros="0" tabSelected="1" zoomScale="75" zoomScaleNormal="75" zoomScaleSheetLayoutView="75" workbookViewId="0" topLeftCell="A1">
      <selection activeCell="M6" sqref="M6"/>
    </sheetView>
  </sheetViews>
  <sheetFormatPr defaultColWidth="9.140625" defaultRowHeight="12.75"/>
  <cols>
    <col min="1" max="1" width="3.57421875" style="2" customWidth="1"/>
    <col min="2" max="2" width="7.7109375" style="6" customWidth="1"/>
    <col min="3" max="3" width="9.421875" style="6" customWidth="1"/>
    <col min="4" max="4" width="57.57421875" style="2" customWidth="1"/>
    <col min="5" max="5" width="14.140625" style="1" customWidth="1"/>
    <col min="6" max="6" width="16.7109375" style="1" customWidth="1"/>
    <col min="7" max="7" width="16.7109375" style="2" customWidth="1"/>
    <col min="8" max="10" width="16.7109375" style="15" customWidth="1"/>
    <col min="11" max="11" width="16.7109375" style="2" customWidth="1"/>
    <col min="12" max="12" width="15.421875" style="20" customWidth="1"/>
    <col min="13" max="13" width="12.57421875" style="2" bestFit="1" customWidth="1"/>
    <col min="14" max="16384" width="9.140625" style="2" customWidth="1"/>
  </cols>
  <sheetData>
    <row r="1" spans="2:12" s="65" customFormat="1" ht="27" customHeight="1" thickBot="1">
      <c r="B1" s="5"/>
      <c r="C1" s="5"/>
      <c r="D1" s="4"/>
      <c r="E1" s="3"/>
      <c r="F1" s="3"/>
      <c r="G1" s="3"/>
      <c r="H1" s="7"/>
      <c r="I1" s="7"/>
      <c r="J1" s="17"/>
      <c r="K1" s="4"/>
      <c r="L1" s="64"/>
    </row>
    <row r="2" spans="2:11" ht="27" customHeight="1" thickBot="1">
      <c r="B2" s="80" t="s">
        <v>14</v>
      </c>
      <c r="C2" s="81"/>
      <c r="D2" s="81"/>
      <c r="E2" s="81"/>
      <c r="F2" s="81"/>
      <c r="G2" s="81"/>
      <c r="H2" s="81"/>
      <c r="I2" s="81"/>
      <c r="J2" s="81"/>
      <c r="K2" s="82"/>
    </row>
    <row r="3" spans="2:11" ht="21" customHeight="1">
      <c r="B3" s="83" t="s">
        <v>18</v>
      </c>
      <c r="C3" s="84"/>
      <c r="D3" s="85"/>
      <c r="E3" s="94" t="s">
        <v>16</v>
      </c>
      <c r="F3" s="84"/>
      <c r="G3" s="92">
        <v>0</v>
      </c>
      <c r="H3" s="93"/>
      <c r="I3" s="112" t="s">
        <v>34</v>
      </c>
      <c r="J3" s="113"/>
      <c r="K3" s="114"/>
    </row>
    <row r="4" spans="2:11" ht="26.25" customHeight="1">
      <c r="B4" s="86" t="s">
        <v>21</v>
      </c>
      <c r="C4" s="87"/>
      <c r="D4" s="88"/>
      <c r="E4" s="102" t="s">
        <v>17</v>
      </c>
      <c r="F4" s="103"/>
      <c r="G4" s="97">
        <f>F23</f>
        <v>225701.24</v>
      </c>
      <c r="H4" s="98"/>
      <c r="I4" s="115" t="s">
        <v>20</v>
      </c>
      <c r="J4" s="116"/>
      <c r="K4" s="117"/>
    </row>
    <row r="5" spans="2:11" ht="27" customHeight="1">
      <c r="B5" s="89" t="s">
        <v>22</v>
      </c>
      <c r="C5" s="90"/>
      <c r="D5" s="91"/>
      <c r="E5" s="104" t="s">
        <v>15</v>
      </c>
      <c r="F5" s="90"/>
      <c r="G5" s="110">
        <f>G3+G4</f>
        <v>225701.24</v>
      </c>
      <c r="H5" s="111"/>
      <c r="I5" s="118"/>
      <c r="J5" s="119"/>
      <c r="K5" s="120"/>
    </row>
    <row r="6" spans="2:11" ht="27" customHeight="1" thickBot="1">
      <c r="B6" s="107" t="s">
        <v>33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11" ht="32.25" customHeight="1" thickBot="1">
      <c r="B7" s="43" t="s">
        <v>9</v>
      </c>
      <c r="C7" s="44" t="s">
        <v>12</v>
      </c>
      <c r="D7" s="44" t="s">
        <v>10</v>
      </c>
      <c r="E7" s="45" t="s">
        <v>1</v>
      </c>
      <c r="F7" s="45" t="s">
        <v>11</v>
      </c>
      <c r="G7" s="52" t="s">
        <v>2</v>
      </c>
      <c r="H7" s="44" t="s">
        <v>3</v>
      </c>
      <c r="I7" s="52" t="s">
        <v>4</v>
      </c>
      <c r="J7" s="44" t="s">
        <v>5</v>
      </c>
      <c r="K7" s="56" t="s">
        <v>0</v>
      </c>
    </row>
    <row r="8" spans="2:11" ht="15" customHeight="1">
      <c r="B8" s="70">
        <v>1</v>
      </c>
      <c r="C8" s="72" t="s">
        <v>13</v>
      </c>
      <c r="D8" s="105" t="s">
        <v>28</v>
      </c>
      <c r="E8" s="21" t="s">
        <v>6</v>
      </c>
      <c r="F8" s="60">
        <f>F9/F23</f>
        <v>0.0027046373338489417</v>
      </c>
      <c r="G8" s="53">
        <v>1</v>
      </c>
      <c r="H8" s="8"/>
      <c r="I8" s="53"/>
      <c r="J8" s="19"/>
      <c r="K8" s="57">
        <f>G8+H8+I8+J8</f>
        <v>1</v>
      </c>
    </row>
    <row r="9" spans="2:13" ht="15" customHeight="1">
      <c r="B9" s="71"/>
      <c r="C9" s="73"/>
      <c r="D9" s="106"/>
      <c r="E9" s="22" t="s">
        <v>7</v>
      </c>
      <c r="F9" s="9">
        <f>'[1]Planilha Orcamentaria'!$I$10</f>
        <v>610.44</v>
      </c>
      <c r="G9" s="54">
        <f>G8*F9</f>
        <v>610.44</v>
      </c>
      <c r="H9" s="9"/>
      <c r="I9" s="54"/>
      <c r="J9" s="9"/>
      <c r="K9" s="58">
        <f>G9+H9+I9+J9</f>
        <v>610.44</v>
      </c>
      <c r="M9" s="20"/>
    </row>
    <row r="10" spans="2:13" ht="15" customHeight="1">
      <c r="B10" s="95">
        <v>2</v>
      </c>
      <c r="C10" s="96" t="s">
        <v>13</v>
      </c>
      <c r="D10" s="100" t="s">
        <v>27</v>
      </c>
      <c r="E10" s="21" t="s">
        <v>6</v>
      </c>
      <c r="F10" s="60">
        <f>F11/F23</f>
        <v>0.07730635418750911</v>
      </c>
      <c r="G10" s="53">
        <v>0.7</v>
      </c>
      <c r="H10" s="8">
        <v>0.3</v>
      </c>
      <c r="I10" s="53"/>
      <c r="J10" s="19"/>
      <c r="K10" s="57">
        <f>G10+H10+I10+J10</f>
        <v>1</v>
      </c>
      <c r="M10" s="20"/>
    </row>
    <row r="11" spans="2:13" ht="15" customHeight="1">
      <c r="B11" s="70"/>
      <c r="C11" s="73"/>
      <c r="D11" s="101"/>
      <c r="E11" s="22" t="s">
        <v>7</v>
      </c>
      <c r="F11" s="9">
        <f>'[1]Planilha Orcamentaria'!$I$18</f>
        <v>17448.14</v>
      </c>
      <c r="G11" s="54">
        <f>G10*F11</f>
        <v>12213.697999999999</v>
      </c>
      <c r="H11" s="9">
        <f>H10*$F$11</f>
        <v>5234.442</v>
      </c>
      <c r="I11" s="54"/>
      <c r="J11" s="9"/>
      <c r="K11" s="58">
        <f>G11+H11+I11+J11</f>
        <v>17448.14</v>
      </c>
      <c r="M11" s="20"/>
    </row>
    <row r="12" spans="2:13" ht="15" customHeight="1">
      <c r="B12" s="70">
        <v>3</v>
      </c>
      <c r="C12" s="72" t="s">
        <v>13</v>
      </c>
      <c r="D12" s="100" t="s">
        <v>29</v>
      </c>
      <c r="E12" s="22" t="s">
        <v>6</v>
      </c>
      <c r="F12" s="60">
        <f>F13/F23</f>
        <v>0.21616655717088662</v>
      </c>
      <c r="G12" s="53">
        <v>0.4</v>
      </c>
      <c r="H12" s="8">
        <v>0.6</v>
      </c>
      <c r="I12" s="53"/>
      <c r="J12" s="8"/>
      <c r="K12" s="57">
        <f>G12+H12</f>
        <v>1</v>
      </c>
      <c r="M12" s="20"/>
    </row>
    <row r="13" spans="2:13" ht="15" customHeight="1">
      <c r="B13" s="71"/>
      <c r="C13" s="73"/>
      <c r="D13" s="101"/>
      <c r="E13" s="22" t="s">
        <v>7</v>
      </c>
      <c r="F13" s="9">
        <f>'[1]Planilha Orcamentaria'!$I$28</f>
        <v>48789.06</v>
      </c>
      <c r="G13" s="54">
        <f>G12*$F$13</f>
        <v>19515.624</v>
      </c>
      <c r="H13" s="9">
        <f>H12*$F$13</f>
        <v>29273.435999999998</v>
      </c>
      <c r="I13" s="54"/>
      <c r="J13" s="9"/>
      <c r="K13" s="58">
        <f>G13+H13+I13+J13</f>
        <v>48789.06</v>
      </c>
      <c r="M13" s="20"/>
    </row>
    <row r="14" spans="2:13" ht="15" customHeight="1">
      <c r="B14" s="70">
        <v>4</v>
      </c>
      <c r="C14" s="72" t="s">
        <v>13</v>
      </c>
      <c r="D14" s="99" t="s">
        <v>30</v>
      </c>
      <c r="E14" s="22" t="s">
        <v>6</v>
      </c>
      <c r="F14" s="60">
        <f>F15/F23</f>
        <v>0.14096284982749763</v>
      </c>
      <c r="G14" s="53">
        <v>0.3</v>
      </c>
      <c r="H14" s="8">
        <v>0.4</v>
      </c>
      <c r="I14" s="53">
        <v>0.3</v>
      </c>
      <c r="J14" s="8"/>
      <c r="K14" s="57">
        <f>G14+H14+I14+J14</f>
        <v>1</v>
      </c>
      <c r="M14" s="20"/>
    </row>
    <row r="15" spans="2:13" ht="15" customHeight="1">
      <c r="B15" s="71"/>
      <c r="C15" s="73"/>
      <c r="D15" s="99"/>
      <c r="E15" s="22" t="s">
        <v>7</v>
      </c>
      <c r="F15" s="9">
        <f>'[1]Planilha Orcamentaria'!$I$34</f>
        <v>31815.49</v>
      </c>
      <c r="G15" s="54">
        <f>G14*$F$15</f>
        <v>9544.647</v>
      </c>
      <c r="H15" s="9">
        <f>H14*$F$15</f>
        <v>12726.196000000002</v>
      </c>
      <c r="I15" s="54">
        <f>I14*$F$15</f>
        <v>9544.647</v>
      </c>
      <c r="J15" s="9"/>
      <c r="K15" s="58">
        <f>G15+H15+I15+J15</f>
        <v>31815.49</v>
      </c>
      <c r="M15" s="20"/>
    </row>
    <row r="16" spans="2:13" ht="15" customHeight="1">
      <c r="B16" s="70">
        <v>5</v>
      </c>
      <c r="C16" s="72" t="s">
        <v>13</v>
      </c>
      <c r="D16" s="100" t="s">
        <v>31</v>
      </c>
      <c r="E16" s="22" t="s">
        <v>6</v>
      </c>
      <c r="F16" s="60">
        <f>F17/F23</f>
        <v>0.11492772481001878</v>
      </c>
      <c r="G16" s="53"/>
      <c r="H16" s="8">
        <v>0.4</v>
      </c>
      <c r="I16" s="53">
        <v>0.6</v>
      </c>
      <c r="J16" s="8"/>
      <c r="K16" s="57">
        <f>SUM(G16:J16)</f>
        <v>1</v>
      </c>
      <c r="M16" s="20"/>
    </row>
    <row r="17" spans="2:13" ht="15" customHeight="1">
      <c r="B17" s="71"/>
      <c r="C17" s="73"/>
      <c r="D17" s="101"/>
      <c r="E17" s="22" t="s">
        <v>7</v>
      </c>
      <c r="F17" s="9">
        <f>'[1]Planilha Orcamentaria'!$I$40</f>
        <v>25939.33</v>
      </c>
      <c r="G17" s="54">
        <f>G16*$F$17</f>
        <v>0</v>
      </c>
      <c r="H17" s="9">
        <f>H16*$F$17</f>
        <v>10375.732000000002</v>
      </c>
      <c r="I17" s="54">
        <f>I16*$F$17</f>
        <v>15563.598</v>
      </c>
      <c r="J17" s="9"/>
      <c r="K17" s="58">
        <f>SUM(G17:J17)</f>
        <v>25939.33</v>
      </c>
      <c r="M17" s="20"/>
    </row>
    <row r="18" spans="2:13" ht="15" customHeight="1">
      <c r="B18" s="70">
        <v>6</v>
      </c>
      <c r="C18" s="72" t="s">
        <v>13</v>
      </c>
      <c r="D18" s="100" t="s">
        <v>32</v>
      </c>
      <c r="E18" s="22" t="s">
        <v>6</v>
      </c>
      <c r="F18" s="60">
        <f>F19/F23</f>
        <v>0.3909793760991299</v>
      </c>
      <c r="G18" s="53">
        <v>0.1</v>
      </c>
      <c r="H18" s="8">
        <v>0.4</v>
      </c>
      <c r="I18" s="53">
        <v>0.5</v>
      </c>
      <c r="J18" s="8"/>
      <c r="K18" s="57">
        <v>1</v>
      </c>
      <c r="M18" s="20"/>
    </row>
    <row r="19" spans="2:13" ht="15" customHeight="1">
      <c r="B19" s="71"/>
      <c r="C19" s="73"/>
      <c r="D19" s="101"/>
      <c r="E19" s="22" t="s">
        <v>7</v>
      </c>
      <c r="F19" s="9">
        <f>'[1]Planilha Orcamentaria'!$I$50</f>
        <v>88244.52999999998</v>
      </c>
      <c r="G19" s="54">
        <f>G18*$F$19</f>
        <v>8824.453</v>
      </c>
      <c r="H19" s="9">
        <f>H18*$F$19</f>
        <v>35297.812</v>
      </c>
      <c r="I19" s="54">
        <f>I18*$F$19</f>
        <v>44122.26499999999</v>
      </c>
      <c r="J19" s="9"/>
      <c r="K19" s="58">
        <f>G19+H19+I19+J19</f>
        <v>88244.53</v>
      </c>
      <c r="M19" s="20"/>
    </row>
    <row r="20" spans="2:13" ht="15" customHeight="1">
      <c r="B20" s="70">
        <v>7</v>
      </c>
      <c r="C20" s="72" t="s">
        <v>13</v>
      </c>
      <c r="D20" s="100" t="s">
        <v>19</v>
      </c>
      <c r="E20" s="22" t="s">
        <v>6</v>
      </c>
      <c r="F20" s="60">
        <f>F21/F23</f>
        <v>0.05695250057110896</v>
      </c>
      <c r="G20" s="53">
        <v>0.2</v>
      </c>
      <c r="H20" s="8">
        <v>0.4</v>
      </c>
      <c r="I20" s="53">
        <v>0.4</v>
      </c>
      <c r="J20" s="8"/>
      <c r="K20" s="57">
        <v>1</v>
      </c>
      <c r="M20" s="20"/>
    </row>
    <row r="21" spans="2:13" ht="15" customHeight="1" thickBot="1">
      <c r="B21" s="71"/>
      <c r="C21" s="73"/>
      <c r="D21" s="101"/>
      <c r="E21" s="22" t="s">
        <v>7</v>
      </c>
      <c r="F21" s="9">
        <f>'[1]Planilha Orcamentaria'!$I$69</f>
        <v>12854.25</v>
      </c>
      <c r="G21" s="54">
        <f>G20*F21</f>
        <v>2570.8500000000004</v>
      </c>
      <c r="H21" s="9">
        <f>H20*F21</f>
        <v>5141.700000000001</v>
      </c>
      <c r="I21" s="54">
        <f>I20*F21</f>
        <v>5141.700000000001</v>
      </c>
      <c r="J21" s="9"/>
      <c r="K21" s="58">
        <f>G21+H21+I21+J21</f>
        <v>12854.250000000002</v>
      </c>
      <c r="M21" s="20"/>
    </row>
    <row r="22" spans="2:13" ht="15" customHeight="1">
      <c r="B22" s="74" t="s">
        <v>0</v>
      </c>
      <c r="C22" s="75"/>
      <c r="D22" s="76"/>
      <c r="E22" s="23" t="s">
        <v>6</v>
      </c>
      <c r="F22" s="61">
        <f>F8+F10+F12+F14+F16+F18+F20</f>
        <v>1</v>
      </c>
      <c r="G22" s="62">
        <f>G23/F23</f>
        <v>0.23606300080584405</v>
      </c>
      <c r="H22" s="61">
        <f>H23/F23</f>
        <v>0.43442082108188684</v>
      </c>
      <c r="I22" s="62">
        <f>I23/F23</f>
        <v>0.3295161781122691</v>
      </c>
      <c r="J22" s="61"/>
      <c r="K22" s="63">
        <f>K23/F23</f>
        <v>1</v>
      </c>
      <c r="M22" s="20"/>
    </row>
    <row r="23" spans="2:11" ht="15" customHeight="1" thickBot="1">
      <c r="B23" s="77"/>
      <c r="C23" s="78"/>
      <c r="D23" s="79"/>
      <c r="E23" s="24" t="s">
        <v>7</v>
      </c>
      <c r="F23" s="10">
        <f>F9+F11+F13+F15+F17+F19+F21</f>
        <v>225701.24</v>
      </c>
      <c r="G23" s="55">
        <f>G9+G11+G13+G15+G19+G21</f>
        <v>53279.712</v>
      </c>
      <c r="H23" s="10">
        <f>H11+H13+H15+H17+H19+H21</f>
        <v>98049.318</v>
      </c>
      <c r="I23" s="55">
        <f>I15+I17+I19+I21</f>
        <v>74372.20999999999</v>
      </c>
      <c r="J23" s="10"/>
      <c r="K23" s="59">
        <f>G23+H23+I23</f>
        <v>225701.24</v>
      </c>
    </row>
    <row r="24" spans="2:11" ht="15" customHeight="1">
      <c r="B24" s="25"/>
      <c r="C24" s="26"/>
      <c r="D24" s="27"/>
      <c r="E24" s="27"/>
      <c r="F24" s="27"/>
      <c r="G24" s="27"/>
      <c r="H24" s="11"/>
      <c r="I24" s="48" t="s">
        <v>8</v>
      </c>
      <c r="J24" s="18"/>
      <c r="K24" s="28"/>
    </row>
    <row r="25" spans="2:11" ht="15" customHeight="1">
      <c r="B25" s="29"/>
      <c r="C25" s="30"/>
      <c r="D25" s="31"/>
      <c r="E25" s="31"/>
      <c r="F25" s="31"/>
      <c r="G25" s="31"/>
      <c r="H25" s="12"/>
      <c r="I25" s="16"/>
      <c r="J25" s="14"/>
      <c r="K25" s="32"/>
    </row>
    <row r="26" spans="2:11" ht="15" customHeight="1">
      <c r="B26" s="29"/>
      <c r="C26" s="49"/>
      <c r="D26" s="33"/>
      <c r="E26" s="31"/>
      <c r="F26" s="50"/>
      <c r="G26" s="33"/>
      <c r="H26" s="51"/>
      <c r="I26" s="16"/>
      <c r="J26" s="14"/>
      <c r="K26" s="32"/>
    </row>
    <row r="27" spans="2:11" ht="15" customHeight="1">
      <c r="B27" s="34"/>
      <c r="C27" s="37"/>
      <c r="D27" s="35" t="s">
        <v>23</v>
      </c>
      <c r="E27" s="36"/>
      <c r="F27" s="68" t="s">
        <v>25</v>
      </c>
      <c r="G27" s="68"/>
      <c r="H27" s="69"/>
      <c r="I27" s="16"/>
      <c r="J27" s="14"/>
      <c r="K27" s="38"/>
    </row>
    <row r="28" spans="2:11" ht="15" customHeight="1" thickBot="1">
      <c r="B28" s="46"/>
      <c r="C28" s="66" t="s">
        <v>24</v>
      </c>
      <c r="D28" s="66"/>
      <c r="E28" s="39"/>
      <c r="F28" s="66" t="s">
        <v>26</v>
      </c>
      <c r="G28" s="66"/>
      <c r="H28" s="67"/>
      <c r="I28" s="47"/>
      <c r="J28" s="13"/>
      <c r="K28" s="40"/>
    </row>
    <row r="29" spans="2:11" ht="15" customHeight="1">
      <c r="B29" s="41"/>
      <c r="C29" s="41"/>
      <c r="D29" s="15"/>
      <c r="E29" s="42"/>
      <c r="F29" s="42"/>
      <c r="G29" s="15"/>
      <c r="K29" s="15"/>
    </row>
    <row r="30" ht="15" customHeight="1"/>
    <row r="31" ht="15" customHeight="1"/>
    <row r="32" ht="15" customHeight="1"/>
    <row r="33" ht="15" customHeight="1"/>
  </sheetData>
  <sheetProtection/>
  <mergeCells count="43">
    <mergeCell ref="D12:D13"/>
    <mergeCell ref="D16:D17"/>
    <mergeCell ref="G5:H5"/>
    <mergeCell ref="I3:K3"/>
    <mergeCell ref="I4:K5"/>
    <mergeCell ref="E3:F3"/>
    <mergeCell ref="E4:F4"/>
    <mergeCell ref="E5:F5"/>
    <mergeCell ref="D8:D9"/>
    <mergeCell ref="C12:C13"/>
    <mergeCell ref="B6:K6"/>
    <mergeCell ref="B8:B9"/>
    <mergeCell ref="C8:C9"/>
    <mergeCell ref="D10:D11"/>
    <mergeCell ref="D14:D15"/>
    <mergeCell ref="B16:B17"/>
    <mergeCell ref="D20:D21"/>
    <mergeCell ref="D18:D19"/>
    <mergeCell ref="C16:C17"/>
    <mergeCell ref="B2:K2"/>
    <mergeCell ref="B3:D3"/>
    <mergeCell ref="B12:B13"/>
    <mergeCell ref="B4:D4"/>
    <mergeCell ref="B5:D5"/>
    <mergeCell ref="G3:H3"/>
    <mergeCell ref="B10:B11"/>
    <mergeCell ref="C10:C11"/>
    <mergeCell ref="G4:H4"/>
    <mergeCell ref="F28:H28"/>
    <mergeCell ref="F27:H27"/>
    <mergeCell ref="B14:B15"/>
    <mergeCell ref="C14:C15"/>
    <mergeCell ref="C18:C19"/>
    <mergeCell ref="C28:D28"/>
    <mergeCell ref="B22:D23"/>
    <mergeCell ref="B20:B21"/>
    <mergeCell ref="C20:C21"/>
    <mergeCell ref="B18:B19"/>
  </mergeCells>
  <printOptions horizontalCentered="1"/>
  <pageMargins left="0.1968503937007874" right="0" top="0.3937007874015748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cliente</cp:lastModifiedBy>
  <cp:lastPrinted>2022-11-21T14:48:16Z</cp:lastPrinted>
  <dcterms:created xsi:type="dcterms:W3CDTF">2006-09-22T13:55:22Z</dcterms:created>
  <dcterms:modified xsi:type="dcterms:W3CDTF">2022-11-21T14:48:21Z</dcterms:modified>
  <cp:category/>
  <cp:version/>
  <cp:contentType/>
  <cp:contentStatus/>
</cp:coreProperties>
</file>