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9440" windowHeight="7665" activeTab="0"/>
  </bookViews>
  <sheets>
    <sheet name="Planilha Orcamentaria" sheetId="1" r:id="rId1"/>
  </sheets>
  <definedNames>
    <definedName name="_xlnm.Print_Area" localSheetId="0">'Planilha Orcamentaria'!$A$1:$J$230</definedName>
    <definedName name="_xlnm.Print_Area" localSheetId="0">'Planilha Orcamentaria'!$B$2:$J$76</definedName>
  </definedNames>
  <calcPr fullCalcOnLoad="1"/>
</workbook>
</file>

<file path=xl/sharedStrings.xml><?xml version="1.0" encoding="utf-8"?>
<sst xmlns="http://schemas.openxmlformats.org/spreadsheetml/2006/main" count="732" uniqueCount="372">
  <si>
    <t xml:space="preserve">PLANILHA ORÇAMENTÁRIA DE CUSTOS </t>
  </si>
  <si>
    <t>PREFEITURA: MUNICIPAL DE CAMPO AZUL</t>
  </si>
  <si>
    <t>ITEM</t>
  </si>
  <si>
    <t>CÓDIGO</t>
  </si>
  <si>
    <t>DESCRIÇÃO</t>
  </si>
  <si>
    <t>QUANT.</t>
  </si>
  <si>
    <t>PREÇO TOTAL</t>
  </si>
  <si>
    <t>1.1</t>
  </si>
  <si>
    <t>m2</t>
  </si>
  <si>
    <t>2.1</t>
  </si>
  <si>
    <t>2.3</t>
  </si>
  <si>
    <t>2.4</t>
  </si>
  <si>
    <t>2.5</t>
  </si>
  <si>
    <t>2.6</t>
  </si>
  <si>
    <t>Oséas de Almeida Júnior</t>
  </si>
  <si>
    <t>Prefeito Municipal</t>
  </si>
  <si>
    <t>UNID.</t>
  </si>
  <si>
    <t>PREÇO UNIT. S/ LDI</t>
  </si>
  <si>
    <t>PREÇO UNIT. C/ LDI</t>
  </si>
  <si>
    <t xml:space="preserve">        Marcos Paulo Madureira Lopes</t>
  </si>
  <si>
    <t>ED-16660</t>
  </si>
  <si>
    <t>ED-48494</t>
  </si>
  <si>
    <t>3.1</t>
  </si>
  <si>
    <t>3.2</t>
  </si>
  <si>
    <t>ED-49587</t>
  </si>
  <si>
    <t>ED-50451</t>
  </si>
  <si>
    <t>ED-50491</t>
  </si>
  <si>
    <t>ED-50266</t>
  </si>
  <si>
    <t>LIMPEZA FINAL PARA ENTREGA DA OBRA</t>
  </si>
  <si>
    <t>unid.</t>
  </si>
  <si>
    <t>ED-48470</t>
  </si>
  <si>
    <t>ED-48471</t>
  </si>
  <si>
    <t xml:space="preserve">FORMA DE EXECUÇÃO: </t>
  </si>
  <si>
    <t>(      )  DIRETA</t>
  </si>
  <si>
    <t>(  X ) INDIRETA</t>
  </si>
  <si>
    <t>FONTE</t>
  </si>
  <si>
    <t>OBRA: REFORMA  PREDIAL DE UNIDADE BÁSICA DE SAÚDE</t>
  </si>
  <si>
    <t>SETOP</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</si>
  <si>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</si>
  <si>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DEMOLIÇÕES:</t>
  </si>
  <si>
    <t>SERVIÇOS PRELIMINARES:</t>
  </si>
  <si>
    <t>COBERTURA:</t>
  </si>
  <si>
    <t>ESQUADRIAS METÁLICAS:</t>
  </si>
  <si>
    <t>ED-48514</t>
  </si>
  <si>
    <t>ED-48457</t>
  </si>
  <si>
    <t>ED-48407</t>
  </si>
  <si>
    <t>ED-48420</t>
  </si>
  <si>
    <t>ED-49585</t>
  </si>
  <si>
    <t>ED-50983</t>
  </si>
  <si>
    <t>REMOÇÃO MANUAL DE TELHA CERÂMICA, COM REAPROVEITAMENTO, INCLUSIVE AFASTAMENTO E EMPILHAMENTO, EXCLUSIVE TRANSPORTE E RETIRADA DO MATERIAL REMOVIDO NÃO REAPROVEITÁVEL</t>
  </si>
  <si>
    <t>REMOÇÃO MANUAL DE FOLHA DE PORTA OU JANELA DE MADEIRA OU METÁLICA, COM REAPROVEITAMENTO, INCLUSIVE AFASTAMENTO E EMPILHAMENTO, EXCLUSIVE TRANSPORTE E RETIRADA DO MATERIAL REMOVIDO NÃO REAPROVEITÁVEL (0,60x2,10 = 1 unid.) + (0,80x2,10 = 2 unid.)</t>
  </si>
  <si>
    <t>REMOÇÃO MANUAL DE METAIS EMBUTIDOS (BASE DE REGISTRO, VÁLVULA DE DESCARGA, TORNEIRA ANTIVANDALISMO, ETC.), COM REAPROVEITAMENTO, INCLUSIVE AFASTAMENTO E
EMPILHAMENTO, EXCLUSIVE TRANSPORTE E RETIRADA DO MATERIAL REMOVIDO NÃO REAPROVEITÁVEL  - (VÁLVULA DE DESCARGA)</t>
  </si>
  <si>
    <t>REMOÇÃO MANUAL DE METAIS COMUNS E ACABAMENTOS (TORNEIRA, ACABAMENTO PARA REGISTRO, SIFÃO, ENGATE FLEXÍVEL, ETC.), COM REAPROVEITAMENTO, INCLUSIVE
AFASTAMENTO E EMPILHAMENTO, EXCLUSIVE TRANSPORTE E RETIRADA DO MATERIAL REMOVIDO NÃO REAPROVEITÁVEL - (TORNEIRA)</t>
  </si>
  <si>
    <t>REMOÇÃO MANUAL DE METAIS COMUNS E ACABAMENTOS (TORNEIRA, ACABAMENTO PARA REGISTRO, SIFÃO, ENGATE FLEXÍVEL, ETC.), COM REAPROVEITAMENTO, INCLUSIVE
AFASTAMENTO E EMPILHAMENTO, EXCLUSIVE TRANSPORTE E RETIRADA DO MATERIAL REMOVIDO NÃO REAPROVEITÁVEL - (SIFÃO)</t>
  </si>
  <si>
    <t>ENGRADAMENTO PARA TELHAS CERÂMICA OU CONCRETO EM MADEIRA PARAJU</t>
  </si>
  <si>
    <t>COBERTURA EM TELHA CERÂMICA COLONIAL PLANA, 24 UNID/M2</t>
  </si>
  <si>
    <t>FOLHA DE PORTA MADEIRA DE LEI PRANCHETA PARA PINTURA 60X 210 CM</t>
  </si>
  <si>
    <t>FOLHA DE PORTA MADEIRA DE LEI PRANCHETA PARA PINTURA 80X 210 CM</t>
  </si>
  <si>
    <t>PORTÃO DE GRADE COLOCADO COM CADEADO 0,75x1,40</t>
  </si>
  <si>
    <t>INSTALAÇÃO HIDROSSANITÁRIA:</t>
  </si>
  <si>
    <t>INSTALAÇÃO ELÉTRICA:</t>
  </si>
  <si>
    <t>SERVIÇOS COMPLEMENTARES:</t>
  </si>
  <si>
    <t>Sub-total Item 9 ---------&gt;</t>
  </si>
  <si>
    <t>Sub-total Item 8 ---------&gt;</t>
  </si>
  <si>
    <t>Sub-total Item 7 ---------&gt;</t>
  </si>
  <si>
    <t>Sub-total Item 6 ---------&gt;</t>
  </si>
  <si>
    <t>Sub-total Item 5 ---------&gt;</t>
  </si>
  <si>
    <t>Sub-total Item 4 ---------&gt;</t>
  </si>
  <si>
    <t>Sub-total Item 3 ---------&gt;</t>
  </si>
  <si>
    <t>Sub-total Item 2 ---------&gt;</t>
  </si>
  <si>
    <t>Sub-total Item 1 ---------&gt;</t>
  </si>
  <si>
    <t>SBC</t>
  </si>
  <si>
    <t>REPARO PARA VÁLVULA DE DESCARGA</t>
  </si>
  <si>
    <t>ED-50324</t>
  </si>
  <si>
    <t>ED-50321</t>
  </si>
  <si>
    <t>TORNEIRA METÁLICA PARA PIA, BICA MÓVEL, ABERTURA 1/4 DE VOLTA, ACABAMENTO CROMADO, COM AREJADOR, APLICAÇÃO DE MESA, INCLUSIVE ENGATE FLEXÍVEL METÁLICO,
FORNECIMENTO E INSTALAÇÃO</t>
  </si>
  <si>
    <t>INSTALAÇÃO DE SIFÃO DE METAL PARA PIA, TIPO COPO COM ACABAMENTO CROMADO, DIÂMETRO (1.1/2"X1.1/2" OU 2"), INCLUSIVE FORNECIMENTO</t>
  </si>
  <si>
    <t>ED-50232</t>
  </si>
  <si>
    <t>PONTO DE EMBUTIR PARA UMA (1) TOMADA PADRÃO, TRÊS (3) POLOS (2P+T/10A-250V), COM PLACA 4"X2" DE UM (1) POSTO, COM ELETRODUTO FLEXÍVEL CORRUGADO, ANTI-CHAMA, DN 25MM (3/4"), EMBUTIDO NA ALVENARIA E CABO DE COBRE FLEXÍVEL, CLASSE 5, ISOLAMENTO TIPO LSHF/ATOX, NÃO HALOGENADO, SEÇÃO 2,5MM2 (70°C-450/750V), COM DISTÂNCIA DE ATÉ DEZ (10) METROS DO PONTO DE DERIVAÇÃO, INCLUSIVE CAIXA DE LIGAÇÃO, SUPORTE E FIXAÇÃO DO ELETRODUTO COM ENCHIMENTO DO RASGO NA ALVENARIA/CONCRETO COM
ARGAMASSA - (AR CONDICIONADO)</t>
  </si>
  <si>
    <t>PINTURA:</t>
  </si>
  <si>
    <t>PINTURA ACRÍLICA EM PAREDE, DUAS (2) DEMÃOS, EXCLUSIVE SELADOR ACRÍLICO E MASSA ACRÍLICA/CORRIDA (PVA)</t>
  </si>
  <si>
    <t>ED-50499</t>
  </si>
  <si>
    <t>ED-28438</t>
  </si>
  <si>
    <t>COMP/ SETOP</t>
  </si>
  <si>
    <t>PINTURA LÁTEX (PVA) EM TETO, DUAS (2) DEMÃOS, EXCLUSIVE SELADOR ACRÍLICO E MASSA ACRÍLICA/CORRIDA (PVA)</t>
  </si>
  <si>
    <t>PINTURA ESMALTE EM SUPERFÍCIE DE MADEIRA, DUAS (2) DEMÃOS, EXCLUSIVE FUNDO NIVELADOR E MASSA A ÓLEO</t>
  </si>
  <si>
    <t>PINTURA ESMALTE EM ESQUADRIAS DE FERRO, DUAS (2) DEMÃOS, INCLUSIVE UMA (1) DEMÃO DE FUNDO ANTICORROSIVO - (EXCLUSIVE FUNDO)</t>
  </si>
  <si>
    <t>ESQUADRIAS DE MADEIRA:</t>
  </si>
  <si>
    <t>REGIÃO/MÊS DE REFERÊNCIA: SETOP NORTE - AGOSTO/2023 - COM DESONERAÇÃO</t>
  </si>
  <si>
    <t>2.7</t>
  </si>
  <si>
    <t>ED-48436</t>
  </si>
  <si>
    <t>DEMOLIÇÃO MANUAL DE ALVENARIA DE TIJOLO CERÂMICO MACIÇO, INCLUSIVE AFASTAMENTO E EMPILHAMENTO, EXCLUSIVE TRANSPORTE E RETIRADA DO MATERIAL DEMOLIDO</t>
  </si>
  <si>
    <t>m3</t>
  </si>
  <si>
    <t>ABRIGO PARA AR CONDICIONADO:</t>
  </si>
  <si>
    <t>FECHAMENTO DO TERRENO:</t>
  </si>
  <si>
    <t>Sub-total Item 10 ---------&gt;</t>
  </si>
  <si>
    <t>Sub-total Item 11 ---------&gt;</t>
  </si>
  <si>
    <t>ED-50727</t>
  </si>
  <si>
    <t>ED-50761</t>
  </si>
  <si>
    <t>REBOCO COM ARGAMASSA, TRAÇO 1:2:8 (CIMENTO, CAL E AREIA), ESP. 20MM, APLICAÇÃO MANUAL, INCLUSIVE ARGAMASSA COM PREPARO MECANIZADO, EXCLUSIVE CHAPISCO</t>
  </si>
  <si>
    <t>CHAPISCO COM ARGAMASSA, TRAÇO 1:3 (CIMENTO E AREIA), ESP. 5MM, APLICADO EM ALVENARIA/ESTRUTURA DE CONCRETO COM COLHER, INCLUSIVE ARGAMASSA COM PREPARO MECANIZADO</t>
  </si>
  <si>
    <t>ED-50998</t>
  </si>
  <si>
    <t>PEITORIL DE GRANITO CINZA ANDORINHA E = 3 CM</t>
  </si>
  <si>
    <t>ED-48386</t>
  </si>
  <si>
    <t>CERCA DE MOURÃO H = 2,80 M - MOURÃO PRÉ-FABRICADO DE CONCRETO PONTA VIRADA A CADA 2,50 M, 3 FIOS DE ARAME FARPADO E TELA GALVANIZADA # 2" FIO 12, INCLUSIVE
FUNDAÇÃO</t>
  </si>
  <si>
    <t>m</t>
  </si>
  <si>
    <t>ED-50842</t>
  </si>
  <si>
    <t>PILAR EM CONCRETO APARENTE 20 MPa, INCLUSIVE ARMAÇÃO, FÔRMA PLASTIFICADA E DESFORMA</t>
  </si>
  <si>
    <t>PORTÃO DE GRADE, EXCLUSIVE CADEADO E PINTURA - (3,00X2,00 m = 1,0 unid.)</t>
  </si>
  <si>
    <t>PORTÃO DE GRADE, EXCLUSIVE CADEADO E PINTURA - (1,20X2,0 m = 1,0 unid.)</t>
  </si>
  <si>
    <t>PRAZO DE EXECUÇÃO: 30 DIAS</t>
  </si>
  <si>
    <t>DATA: 16/10/2023</t>
  </si>
  <si>
    <t>LDI:  22,71%</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</si>
  <si>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</si>
  <si>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 xml:space="preserve">total Item 1  ------&gt; </t>
  </si>
  <si>
    <t>ED-48501</t>
  </si>
  <si>
    <t>DEMOLIÇÃO MANUAL DE REBOCO OU EMBOÇO, COM ESPESSURA DE ATÉ 55MM, INCLUSIVE AFASTAMENTO E EMPILHAMENTO, EXCLUSIVE TRANSPORTE E RETIRADA DO MATERIAL DEMOLIDO</t>
  </si>
  <si>
    <t>ED-48502</t>
  </si>
  <si>
    <t>DEMOLIÇÃO MANUAL DE REVESTIMENTO CERÂMICO, AZULEJO OU LADRILHO HIDRÁULICO, INCLUSIVE AFASTAMENTO E EMPILHAMENTO, EXCLUSIVE DEMOLIÇÃO DO REBOCO OU EMBOÇO, TRANSPORTE E RETIRADA DO MATERIAL DEMOLIDO</t>
  </si>
  <si>
    <t xml:space="preserve">total Item 2  ------&gt; </t>
  </si>
  <si>
    <t>PILARES (VARANDA FRONTAL E GARAGEM):</t>
  </si>
  <si>
    <t>ED-51107</t>
  </si>
  <si>
    <t>ESCAVAÇÃO MANUAL DE VALA COM PROFUNDIDADE MENOR OU IGUAL A 1,5M, INCLUSIVE DESCARGA LATERAL</t>
  </si>
  <si>
    <t>ED-49618</t>
  </si>
  <si>
    <t>FORNECIMENTO DE CONCRETO ESTRUTURAL, PREPARADO EM OBRA, COM FCK 20MPA, INCLUSIVE LANÇAMENTO, ADENSAMENTO E ACABAMENTO</t>
  </si>
  <si>
    <t>3.3</t>
  </si>
  <si>
    <t>ED-29550</t>
  </si>
  <si>
    <t>CORTE, DOBRA E MONTAGEM DE AÇO CA-50, DIÂMETRO 8MM, INCLUSIVE ESPAÇADOR</t>
  </si>
  <si>
    <t>kg</t>
  </si>
  <si>
    <t>3.4</t>
  </si>
  <si>
    <t>ED-48297</t>
  </si>
  <si>
    <t>CORTE, DOBRA E MONTAGEM DE AÇO CA-60, DIÂMETRO (4,2MM A 5,0MM), INCLUSIVE ESPAÇADOR</t>
  </si>
  <si>
    <t>3.5</t>
  </si>
  <si>
    <t>ED-49811</t>
  </si>
  <si>
    <t>FÔRMA E DESFORMA PARA VIGA-CINTA/BLOCO COM COMPENSADO RESINADO, ESP. 12MM, REAPROVEITAMENTO (3X) (FUNDAÇÃO)</t>
  </si>
  <si>
    <t xml:space="preserve">total Item 3  ------&gt; </t>
  </si>
  <si>
    <t>ED-50682</t>
  </si>
  <si>
    <t>RUFO E CONTRARRUFO EM CHAPA GALVANIZADA, ESP. 0,5MM (GSG-26), COM DESENVOLVIMENTO DE 15CM, INCLUSIVE IÇAMENTO MANUAL VERTICAL</t>
  </si>
  <si>
    <t>ED-48408</t>
  </si>
  <si>
    <t>ENGRADAMENTO PARA TELHADO DE FIBROCIMENTO ONDULADA</t>
  </si>
  <si>
    <t>ED-48424</t>
  </si>
  <si>
    <t>COBERTURA EM TELHA DE FIBROCIMENTO, TIPO ONDULADA, ESP. 6MM, COM RECOBRIMENTO TRANSVERSAL E LONGITUDINAL, EXCLUSIVE CUMEEIRA E ENGRADAMENTO, INCLUSIVE ACESSÓRIOS DE FIXAÇÃO E IÇAMENTO MANUAL VERTICAL</t>
  </si>
  <si>
    <t xml:space="preserve">total Item 4  ------&gt; </t>
  </si>
  <si>
    <t>VIDROS E JANELA:</t>
  </si>
  <si>
    <t>ED-51156</t>
  </si>
  <si>
    <t>VIDRO COMUM TRANSPARENTE INCOLOR, ESP. 4MM, INCLUSIVE FIXAÇÃO E VEDAÇÃO COM  GUARNIÇÃO/ GAXETA DE BORRACHA NEOPRENE, FORNECIMENTO E INSTALAÇÃO, EXCLUSIVE CAIXILHO/PERFIL</t>
  </si>
  <si>
    <t xml:space="preserve">total Item 5  ------&gt; </t>
  </si>
  <si>
    <t>PISO:</t>
  </si>
  <si>
    <t>ED-50569</t>
  </si>
  <si>
    <t>CONTRAPISO DESEMPENADO COM ARGAMASSA, TRAÇO 1:3 (CIMENTO E AREIA), ESP. 50MM</t>
  </si>
  <si>
    <t>ED-50724</t>
  </si>
  <si>
    <t>REVESTIMENTO COM CERÂMICA APLICADO EM PISO, ACABAMENTO ESMALTADO, AMBIENTE INTERNO, PADRÃO EXTRA, DIMENSÃO DA PEÇA ATÉ 2025 CM2, PEI IV, ASSENTAMENTO COM ARGAMASSA INDUSTRIALIZADA, INCLUSIVE REJUNTAMENTO</t>
  </si>
  <si>
    <t>ED-50571</t>
  </si>
  <si>
    <t>PISO EM CONCRETO, PREPARADO EM OBRA COM BETONEIRA, FCK 13,5MPA, SEM ARMAÇÃO, ACABAMENTO RÚSTICO, ESP. 8CM, INCLUSIVE FORNECIMENTO, LANÇAMENTO, ADENSAMENTO,
SARRAFEAMENTO, EXCLUSIVE JUNTA DE DILATAÇÃO</t>
  </si>
  <si>
    <t xml:space="preserve">total Item 6  ------&gt; </t>
  </si>
  <si>
    <t>ALVENARIA:</t>
  </si>
  <si>
    <t>ED-48231</t>
  </si>
  <si>
    <t>ALVENARIA DE VEDAÇÃO COM TIJOLO CERÂMICO FURADO, ESP. 9CM, PARA REVESTIMENTO, INCLUSIVE ARGAMASSA PARA ASSENTAMENTO</t>
  </si>
  <si>
    <t xml:space="preserve">total Item 7  ------&gt; </t>
  </si>
  <si>
    <t>REVESTIMENTO:</t>
  </si>
  <si>
    <t>CHAPISCO COM ARGAMASSA, TRAÇO 1:3 (CIMENTO E AREIA), ESP. 5MM, APLICADO EM ALVENARIA/ ESTRUTURA DE CONCRETO COM COLHER, INCLUSIVE ARGAMASSA COM PREPARO MECANIZADO</t>
  </si>
  <si>
    <t>ED-8005</t>
  </si>
  <si>
    <t>COSTURA DE TRINCA COM GRAMPO, BARRA DE AÇO CA-60 Ø4, 2MM, COMPRIMENTO TOTAL 40CM, ESPAÇAMENTO DE 10CM, INCLUSIVE CORTE, DOBRA E ARGAMASSA, TRAÇO 1:4 (CIMENTO E AREIA), COM PREPARO MECANIZADO</t>
  </si>
  <si>
    <t>ED-50732</t>
  </si>
  <si>
    <t>EMBOÇO COM ARGAMASSA, TRAÇO 1:6 (CIMENTO E AREIA), ESP. 20MM, APLICAÇÃO MANUAL, INCLUSIVE ARGAMASSA COM PREPARO MECANIZADO, EXCLUSIVE CHAPISCO</t>
  </si>
  <si>
    <t>ED-9081</t>
  </si>
  <si>
    <t>REVESTIMENTO COM CERÂMICA APLICADO EM PAREDE, ACABAMENTO ESMALTADO, AMBIENTE INTERNO/EXTERNO, PADRÃO EXTRA, DIMENSÃO DA PEÇA ATÉ 2025 CM2, PEI III, ASSENTAMENTO COM ARGAMASSA INDUSTRIALIZADA, INCLUSIVE REJUNTAMENTO</t>
  </si>
  <si>
    <t xml:space="preserve">total Item 8  ------&gt; </t>
  </si>
  <si>
    <t>PORTAS:</t>
  </si>
  <si>
    <t>ED-49700</t>
  </si>
  <si>
    <t>FECHADURA TIPO INTERNA (GORGE), GRAU DE SEGURANÇA MÉDIO, DISTÂNCIA DE BROCA 40MM, ACABAMENTO COM ESPELHO CROMADO E MAÇANETA MODELO ALAVANCA EM ZAMAC, INCLUSIVE ACESSÓRIOS PARA FIXAÇÃO E DUAS (2) CHAVES</t>
  </si>
  <si>
    <t xml:space="preserve">total Item 9  ------&gt; </t>
  </si>
  <si>
    <t>ED-50505</t>
  </si>
  <si>
    <t>LIXAMENTO MANUAL EM PAREDE PARA REMOÇÃO DE TINTA</t>
  </si>
  <si>
    <t>PINTURA ACRÍLICA EM PAREDE, DUAS (2) DEMÃOS, EXCLUSIVE SELADOR ACRÍLICO E MASSA ACRÍLICA/ CORRIDA (PVA)</t>
  </si>
  <si>
    <t>ED-50493</t>
  </si>
  <si>
    <t>PINTURA ESMALTE EM ESQUADRIA DE MADEIRA, DUAS (2) DEMÃOS, INCLUSIVE UMA (1) DEMÃO DE FUNDO NIVELADOR, EXCLUSIVE MASSA A ÓLEO</t>
  </si>
  <si>
    <t>ED-50492</t>
  </si>
  <si>
    <t>PINTURA ESMALTE EM ESTRUTURA DE AÇO CARBONO, DUAS (2) DEMÃOS, EXCLUSIVE FUNDO ANTICORROSIVO</t>
  </si>
  <si>
    <t>ED-50530</t>
  </si>
  <si>
    <t>PINTURA COM VERNIZ POLIURETANO COM FILTRO SOLAR EM MADEIRA, DUAS (2) DEMÃOS, ACABAMENTO TIPO FOSCO</t>
  </si>
  <si>
    <t xml:space="preserve">total Item 10  ------&gt; </t>
  </si>
  <si>
    <t>OBRA: AMPLIAÇÃO E REFORMA  PREDIAL DE UNIDADE BÁSICA DE SAÚDE</t>
  </si>
  <si>
    <t xml:space="preserve">ELETRICA: </t>
  </si>
  <si>
    <t>ED-13355</t>
  </si>
  <si>
    <t>LUMINÁRIA PLAFON REDONDO DE VIDRO JATEADO REDONDO, DIÂMETRO 25 CM, PARA UMA (1) LÂMPADA BASE E-27, FORNECIMENTO E INSTALAÇÃO, INCLUSIVE BASE, EXCLUSIVE LÂMPADA</t>
  </si>
  <si>
    <t>ED-15735</t>
  </si>
  <si>
    <t>CONJUNTO DE UM (1) INTERRUPTOR BIPOLAR SIMPLES, CORRENTE 10A, TENSÃO 250V, (10A-250V), COM PLACA 4"X2" DE UM (1) POSTO, INCLUSIVE FORNECIMENTO, INSTALAÇÃO, SUPORTE, MÓDULO E PLACA</t>
  </si>
  <si>
    <t>ED-15748</t>
  </si>
  <si>
    <t>CONJUNTO DE UMA (1) TOMADA PADRÃO, TRÊS (3) POLOS, CORRENTE 10A, TENSÃO 250V, (2P+T/10A-250V), COM PLACA 4"X2" DE UM (1) POSTO, INCLUSIVE FORNECIMENTO, INSTALAÇÃO, SUPORTE, MÓDULO E PLACA</t>
  </si>
  <si>
    <t xml:space="preserve">total Item 11  ------&gt; </t>
  </si>
  <si>
    <t>HIDRAULICA:</t>
  </si>
  <si>
    <t>ED-22902</t>
  </si>
  <si>
    <t>TORNEIRA METÁLICA PARA TANQUE, ACABAMENTO CROMADO, COM AREJADOR, INCLUSIVE FORNECIMENTO E INSTALAÇÃO</t>
  </si>
  <si>
    <t>ED-50294</t>
  </si>
  <si>
    <t>TANQUE DE POLIPROPILENO, CAPACIDADE 24 LITROS, INCLUSIVE ACESSÓRIOS DE FIXAÇÃO, VÁLVULA DE ESCOAMENTO DE PLÁSTICO (PVC) NA COR BRANCA, SIFÃO DE PLÁSTICO (PVC) TIPO COPO NA COR BRANCA, FORNECIMENTO E INSTALAÇÃO, EXCLUSIVE TORNEIRA</t>
  </si>
  <si>
    <t>ED-50297</t>
  </si>
  <si>
    <t>BACIA SANITÁRIA (VASO) DE LOUÇA COM CAIXA ACOPLADA, COR BRANCA, INCLUSIVE ACESSÓRIOS DE FIXAÇÃO/VEDAÇÃO, ENGATE FLEXÍVEL METÁLICO, FORNECIMENTO, INSTALAÇÃO E REJUNTAMENTO</t>
  </si>
  <si>
    <t xml:space="preserve">total Item 12  ------&gt; </t>
  </si>
  <si>
    <t>CERCA DE MOURÃO H = 2,80 M - MOURÃO PRÉ-FABRICADO DE CONCRETO PONTA VIRADA A CADA 2,50 M, 3 FIOS DE ARAME FARPADO E TELA GALVANIZADA # 2" FIO 12, INCLUSIVE FUNDAÇÃO</t>
  </si>
  <si>
    <t>Sub-total Item 13 ---------&gt;</t>
  </si>
  <si>
    <t>Sub-total Item 14 ---------&gt;</t>
  </si>
  <si>
    <t>REFORMA UBS COMUNIDADE DE RIACHO DOS SANTOS:</t>
  </si>
  <si>
    <t>1.1.1</t>
  </si>
  <si>
    <t>1.2</t>
  </si>
  <si>
    <t>1.2.1</t>
  </si>
  <si>
    <t>1.2.2</t>
  </si>
  <si>
    <t>1.2.3</t>
  </si>
  <si>
    <t>1.2.4</t>
  </si>
  <si>
    <t>1.2.5</t>
  </si>
  <si>
    <t>1.2.6</t>
  </si>
  <si>
    <t>1.2.7</t>
  </si>
  <si>
    <t>1.3</t>
  </si>
  <si>
    <t>1.3.1</t>
  </si>
  <si>
    <t>1.3.2</t>
  </si>
  <si>
    <t>1.4</t>
  </si>
  <si>
    <t>1.4.1</t>
  </si>
  <si>
    <t>1.4.2</t>
  </si>
  <si>
    <t>1.5</t>
  </si>
  <si>
    <t>1.5.1</t>
  </si>
  <si>
    <t>1.6</t>
  </si>
  <si>
    <t>1.6.1</t>
  </si>
  <si>
    <t>1.6.2</t>
  </si>
  <si>
    <t>1.6.3</t>
  </si>
  <si>
    <t>1.7</t>
  </si>
  <si>
    <t>1.7.1</t>
  </si>
  <si>
    <t>1.7.2</t>
  </si>
  <si>
    <t>1.7.3</t>
  </si>
  <si>
    <t>1.8</t>
  </si>
  <si>
    <t>1.8.1</t>
  </si>
  <si>
    <t>1.9</t>
  </si>
  <si>
    <t>1.9.1</t>
  </si>
  <si>
    <t>1.9.2</t>
  </si>
  <si>
    <t>1.9.3</t>
  </si>
  <si>
    <t>1.9.4</t>
  </si>
  <si>
    <t>1.10</t>
  </si>
  <si>
    <t>1.10.1</t>
  </si>
  <si>
    <t>1.10.2</t>
  </si>
  <si>
    <t>1.10.3</t>
  </si>
  <si>
    <t>1.10.4</t>
  </si>
  <si>
    <t>1.11</t>
  </si>
  <si>
    <t>1.11.1</t>
  </si>
  <si>
    <t>REFORMA UBS COMUNIDADE DE SÃO GREGÓRIO:</t>
  </si>
  <si>
    <t>2.1.1</t>
  </si>
  <si>
    <t>2.2.2</t>
  </si>
  <si>
    <t>2.3.1</t>
  </si>
  <si>
    <t>2.3.2</t>
  </si>
  <si>
    <t>2.3.3</t>
  </si>
  <si>
    <t>2.3.4</t>
  </si>
  <si>
    <t>2.3.5</t>
  </si>
  <si>
    <t>2.4.1</t>
  </si>
  <si>
    <t>2.4.2</t>
  </si>
  <si>
    <t>2.4.3</t>
  </si>
  <si>
    <t>2.4.4</t>
  </si>
  <si>
    <t>2.4.5</t>
  </si>
  <si>
    <t>2.5.1</t>
  </si>
  <si>
    <t>2.6.1</t>
  </si>
  <si>
    <t>2.6.2</t>
  </si>
  <si>
    <t>2.6.3</t>
  </si>
  <si>
    <t>2.7.1</t>
  </si>
  <si>
    <t>2.8</t>
  </si>
  <si>
    <t>2.8.1</t>
  </si>
  <si>
    <t>2.8.2</t>
  </si>
  <si>
    <t>2.8.3</t>
  </si>
  <si>
    <t>2.8.4</t>
  </si>
  <si>
    <t>2.8.5</t>
  </si>
  <si>
    <t>2.9.1</t>
  </si>
  <si>
    <t>2.10</t>
  </si>
  <si>
    <t>2.11</t>
  </si>
  <si>
    <t>2.12</t>
  </si>
  <si>
    <t>2.13</t>
  </si>
  <si>
    <t>2.14</t>
  </si>
  <si>
    <t>2.10.1</t>
  </si>
  <si>
    <t>2.10.2</t>
  </si>
  <si>
    <t>2.10.3</t>
  </si>
  <si>
    <t>2.10.4</t>
  </si>
  <si>
    <t>2.10.5</t>
  </si>
  <si>
    <t>2.11.1</t>
  </si>
  <si>
    <t>2.11.2</t>
  </si>
  <si>
    <t>2.11.3</t>
  </si>
  <si>
    <t>2.12.1</t>
  </si>
  <si>
    <t>2.12.2</t>
  </si>
  <si>
    <t>2.12.3</t>
  </si>
  <si>
    <t>2.13.1</t>
  </si>
  <si>
    <t>2.13.2</t>
  </si>
  <si>
    <t>2.13.3</t>
  </si>
  <si>
    <t>2.13.4</t>
  </si>
  <si>
    <t>2.14.1</t>
  </si>
  <si>
    <t>TOTAL DA OBRA UBS SÃO GREGÓRIO -------&gt;</t>
  </si>
  <si>
    <t>TOTAL DA OBRA UBS RIACIHO DOS SANTOS  -------&gt;</t>
  </si>
  <si>
    <t>ED-48480</t>
  </si>
  <si>
    <t>DEMOLIÇÃO MANUAL DE PISO CERÂMICO OU LADRILHO HIDRÁULICO, INCLUSIVE AFASTAMENTO E EMPILHAMENTO, EXCLUSIVE DEMOLIÇÃO DE CONTRAPISO, TRANSPORTE E RETIRADA DO MATERIAL DEMOLIDO</t>
  </si>
  <si>
    <t>ED-48497</t>
  </si>
  <si>
    <t>REMOÇÃO MANUAL DE ESQUADRIA METÁLICA, COM REAPROVEITAMENTO, INCLUSIVE MARCO/ALIZAR/GUARNIÇÕES, AFASTAMENTO E EMPILHAMENTO, EXCLUSIVE TRANSPORTE E RETIRADA DO MATERIAL REMOVIDO NÃO REAPROVEITÁVEL</t>
  </si>
  <si>
    <t>ED-48512</t>
  </si>
  <si>
    <t>ED-48506</t>
  </si>
  <si>
    <t>REMOÇÃO MANUAL DE RUFO METÁLICO, COM REAPROVEITAMENTO, INCLUSIVE AFASTAMENTO E
EMPILHAMENTO, EXCLUSIVE TRANSPORTE E RETIRADA DO MATERIAL REMOVIDO NÃO REAPROVEITÁVEL</t>
  </si>
  <si>
    <t>ED-48454</t>
  </si>
  <si>
    <t>REMOÇÃO MANUAL DE ENGRADAMENTO PARA TELHA TIPO METÁLICA, PVC OU FIBROCIMENTO, COM REAPROVEITAMENTO, INCLUSIVE AFASTAMENTO E EMPILHAMENTO, EXCLUSIVE TRANSPORTE E RETIRADA DO MATERIAL REMOVIDO NÃO REAPROVEITÁVEL</t>
  </si>
  <si>
    <t>COBERTURA EM TELHA DE FIBROCIMENTO ONDULADA E = 6 MM</t>
  </si>
  <si>
    <t>ED-48401</t>
  </si>
  <si>
    <t>CUMEEIRA NORMAL OU ARTICULADA DE FIBROCIMENTO PARA TELHA ONDULADA E = 6 OU 8 MM</t>
  </si>
  <si>
    <t>VIDROS E JANELAS:</t>
  </si>
  <si>
    <t>VIDRO COMUM TRANSPARENTE INCOLOR, ESP. 4MM, INCLUSIVE FIXAÇÃO E VEDAÇÃO COM GUARNIÇÃO/GAXETA DE BORRACHA NEOPRENE, FORNECIMENTO E INSTALAÇÃO, EXCLUSIVE
CAIXILHO/PERFIL</t>
  </si>
  <si>
    <t>ED-29483</t>
  </si>
  <si>
    <t>JANELA EM ALUMÍNIO FIXA COMPLETA, LINHA 25/SUPREMA, ACABAMENTO ANODIZADO NATURAL, INCLUSIVE PERFIS E VIDRO LISO 4MM E INSTALAÇÃO</t>
  </si>
  <si>
    <t>ALVENARIA DE VEDAÇÃO COM TIJOLO CERÂMICO FURADO, ESP.9CM, PARA REVESTIMENTO, INCLUSIVE ARGAMASSA PARA ASSENTAMENTO</t>
  </si>
  <si>
    <t xml:space="preserve">total Item 6 ------&gt; </t>
  </si>
  <si>
    <t>CHAPISCO COM ARGAMASSA, TRAÇO 1:3 (CIMENTO E AREIA), ESP. 5MM, APLICADO EM ALVENARIA/ESTRUTURA DE CONCRETO COM COLHER, INCLUSIVE ARGAMASSA COM PREPARO
MECANIZADO</t>
  </si>
  <si>
    <t>ED-49586</t>
  </si>
  <si>
    <t>FOLHA DE PORTA MADEIRA DE LEI PRANCHETA PARA PINTURA 70X 210 CM</t>
  </si>
  <si>
    <t>ED-50934</t>
  </si>
  <si>
    <t>ASSENTAMENTO DE PORTA DE METÁLICA UMA (1) OU DUAS (2) FOLHAS</t>
  </si>
  <si>
    <t>INSTALAÇÃO HIDRAULICA:</t>
  </si>
  <si>
    <t>TORNEIRA METÁLICA PARA PIA, BICA MÓVEL, ABERTURA 1/4 DE VOLTA, ACABAMENTO CROMADO, COM AREJADOR, APLICAÇÃO DE MESA, INCLUSIVE ENGATE FLEXÍVEL METÁLICO, FORNECIMENTO E INSTALAÇÃO</t>
  </si>
  <si>
    <t>Sub-total Item 12 ---------&gt;</t>
  </si>
  <si>
    <t xml:space="preserve">     Eng° Civil - CREA: 224.188/D - MG</t>
  </si>
  <si>
    <t>REFORMA UBS COMUNIDADE DE SÃO JOSÉ:</t>
  </si>
  <si>
    <t>3.1.1</t>
  </si>
  <si>
    <t>3.2.1</t>
  </si>
  <si>
    <t>3.2.2</t>
  </si>
  <si>
    <t>3.2.3</t>
  </si>
  <si>
    <t>3.2.4</t>
  </si>
  <si>
    <t>3.2.5</t>
  </si>
  <si>
    <t>3.2.6</t>
  </si>
  <si>
    <t>3.2.7</t>
  </si>
  <si>
    <t>3.3.1</t>
  </si>
  <si>
    <t>3.3.2</t>
  </si>
  <si>
    <t>3.3.3</t>
  </si>
  <si>
    <t>3.3.4</t>
  </si>
  <si>
    <t>3.4.1</t>
  </si>
  <si>
    <t>3.4.2</t>
  </si>
  <si>
    <t>3.5.1</t>
  </si>
  <si>
    <t>3.5.2</t>
  </si>
  <si>
    <t>3.6</t>
  </si>
  <si>
    <t>3.6.1</t>
  </si>
  <si>
    <t>3.7</t>
  </si>
  <si>
    <t>3.7.1</t>
  </si>
  <si>
    <t>3.7.2</t>
  </si>
  <si>
    <t>3.7.3</t>
  </si>
  <si>
    <t>3.8</t>
  </si>
  <si>
    <t>3.8.1</t>
  </si>
  <si>
    <t>3.8.2</t>
  </si>
  <si>
    <t>3.8.3</t>
  </si>
  <si>
    <t>3.8.4</t>
  </si>
  <si>
    <t>3.9</t>
  </si>
  <si>
    <t>3.9.1</t>
  </si>
  <si>
    <t>3.9.2</t>
  </si>
  <si>
    <t>3.9.3</t>
  </si>
  <si>
    <t>3.9.4</t>
  </si>
  <si>
    <t>3.9.5</t>
  </si>
  <si>
    <t>3.10</t>
  </si>
  <si>
    <t>3.10.1</t>
  </si>
  <si>
    <t>3.11</t>
  </si>
  <si>
    <t>3.11.1</t>
  </si>
  <si>
    <t>3.12</t>
  </si>
  <si>
    <t>3.12.1</t>
  </si>
  <si>
    <t>3.12.2</t>
  </si>
  <si>
    <t>3.12.3</t>
  </si>
  <si>
    <t>3.12.4</t>
  </si>
  <si>
    <t>3.13</t>
  </si>
  <si>
    <t>3.13.1</t>
  </si>
  <si>
    <t>VALOR TOTAL DAS OBRAS: RIACHO DOS SANTOS, SÃO GREGÓRIO E SÃO JOSÉ -----&gt;</t>
  </si>
  <si>
    <t>REMOÇÃO MANUAL DE TELHA EM FIBROCIMENTO, TIPO ONDULADA, COM EAPROVEITAMENTO, INCLUSIVE AFASTAMENTO E EMPILHAMENTO, EXCLUSIVE TRANSPORTE E RETIRADA DO MATERIAL REMOVIDO NÃO REAPROVEITÁVEL</t>
  </si>
  <si>
    <t>REMOÇÃO MANUAL DE ENGRADAMENTO PARA TELHA TIPO CERÂMICA OU CONCRETO, INCLUSIVE AFASTAMENTO E EMPILHAMENTO, EXCLUSIVE TRANSPORTE E RETIRADA DO MATERIAL REMOVIDO NÃO REAPROVEITÁVEL</t>
  </si>
  <si>
    <t>FOLHA Nº: 01/04</t>
  </si>
  <si>
    <t>FOLHA Nº: 02/04</t>
  </si>
  <si>
    <t>FOLHA Nº: 03/04</t>
  </si>
  <si>
    <t>FOLHA Nº: 04/04</t>
  </si>
  <si>
    <t>TOTAL DA OBRA UBS SÃO JOSÉ------&gt;</t>
  </si>
  <si>
    <t>LOCAL: UBS COMUNIDADE DE RIACHO DOS SANTOS, SÃO GREGÓRIO E VILA SÃO JOSÉ - CAMPO AZUL/MG</t>
  </si>
  <si>
    <t>2.9</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</si>
</sst>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_(* #,##0.00_);_(* \(#,##0.00\);_(* &quot;-&quot;??_);_(@_)"/>
    <numFmt numFmtId="171" formatCode="_(* #,##0_);_(* \(#,##0\);_(* &quot;-&quot;_);_(@_)"/>
    <numFmt numFmtId="172" formatCode="_(&quot;R$ &quot;* #,##0_);_(&quot;R$ &quot;* \(#,##0\);_(&quot;R$ &quot;* &quot;-&quot;_);_(@_)"/>
    <numFmt numFmtId="173" formatCode="_(&quot;R$ &quot;* #,##0.00_);_(&quot;R$ &quot;* \(#,##0.00\);_(&quot;R$ &quot;* &quot;-&quot;??_);_(@_)"/>
    <numFmt numFmtId="174" formatCode="#,##0.00;[Red]#,##0.00"/>
    <numFmt numFmtId="175" formatCode="#,##0.0;[Red]#,##0.0"/>
    <numFmt numFmtId="176" formatCode="#,###.00"/>
  </numFmts>
  <fonts count="52">
    <font>
      <sz val="10"/>
      <name val="Arial"/>
      <family val="2"/>
    </font>
    <font>
      <sz val="10"/>
      <name val="Calibri"/>
      <family val="2"/>
    </font>
    <font>
      <sz val="10"/>
      <color indexed="8"/>
      <name val="Arial"/>
      <family val="2"/>
    </font>
    <font>
      <sz val="9"/>
      <color indexed="8"/>
      <name val="Arial"/>
      <family val="2"/>
    </font>
    <font>
      <b/>
      <sz val="10"/>
      <color indexed="8"/>
      <name val="Arial"/>
      <family val="2"/>
    </font>
    <font>
      <b/>
      <sz val="9"/>
      <color indexed="8"/>
      <name val="Arial"/>
      <family val="2"/>
    </font>
    <font>
      <b/>
      <sz val="8"/>
      <color indexed="8"/>
      <name val="Arial"/>
      <family val="2"/>
    </font>
    <font>
      <sz val="8"/>
      <color indexed="8"/>
      <name val="Arial"/>
      <family val="2"/>
    </font>
    <font>
      <sz val="11"/>
      <color indexed="8"/>
      <name val="Arial"/>
      <family val="2"/>
    </font>
    <font>
      <u val="single"/>
      <sz val="7.5"/>
      <color indexed="36"/>
      <name val="Arial"/>
      <family val="2"/>
    </font>
    <font>
      <u val="single"/>
      <sz val="7.5"/>
      <color indexed="12"/>
      <name val="Arial"/>
      <family val="2"/>
    </font>
    <font>
      <sz val="8"/>
      <name val="Arial"/>
      <family val="2"/>
    </font>
    <font>
      <sz val="7"/>
      <color indexed="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b/>
      <sz val="8"/>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medium"/>
      <bottom style="thin"/>
    </border>
    <border>
      <left style="medium"/>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39"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170" fontId="0" fillId="0" borderId="0" applyFont="0" applyFill="0" applyBorder="0" applyAlignment="0" applyProtection="0"/>
  </cellStyleXfs>
  <cellXfs count="189">
    <xf numFmtId="0" fontId="0" fillId="0" borderId="0" xfId="0" applyAlignment="1">
      <alignment/>
    </xf>
    <xf numFmtId="0" fontId="2" fillId="33" borderId="0" xfId="0" applyFont="1" applyFill="1" applyAlignment="1">
      <alignment/>
    </xf>
    <xf numFmtId="0" fontId="2" fillId="0" borderId="0" xfId="0" applyFont="1" applyAlignment="1">
      <alignment/>
    </xf>
    <xf numFmtId="0" fontId="3" fillId="0" borderId="0" xfId="0" applyFont="1" applyAlignment="1">
      <alignment/>
    </xf>
    <xf numFmtId="4" fontId="2" fillId="0" borderId="0" xfId="0" applyNumberFormat="1" applyFont="1" applyAlignment="1">
      <alignment/>
    </xf>
    <xf numFmtId="0" fontId="5" fillId="33" borderId="0" xfId="0" applyFont="1" applyFill="1" applyBorder="1" applyAlignment="1">
      <alignment horizontal="right" vertical="center" wrapText="1"/>
    </xf>
    <xf numFmtId="4" fontId="2" fillId="33" borderId="0" xfId="0" applyNumberFormat="1" applyFont="1" applyFill="1" applyAlignment="1">
      <alignment/>
    </xf>
    <xf numFmtId="0" fontId="8" fillId="33" borderId="0" xfId="0" applyFont="1" applyFill="1" applyBorder="1" applyAlignment="1">
      <alignment vertical="center"/>
    </xf>
    <xf numFmtId="0" fontId="3" fillId="33" borderId="0" xfId="0" applyFont="1" applyFill="1" applyBorder="1" applyAlignment="1">
      <alignment vertical="center"/>
    </xf>
    <xf numFmtId="0" fontId="7" fillId="33" borderId="0" xfId="0" applyFont="1" applyFill="1" applyBorder="1" applyAlignment="1">
      <alignment vertical="center"/>
    </xf>
    <xf numFmtId="0" fontId="8" fillId="33" borderId="0" xfId="0" applyFont="1" applyFill="1" applyAlignment="1">
      <alignment/>
    </xf>
    <xf numFmtId="0" fontId="7" fillId="33" borderId="0" xfId="0" applyFont="1" applyFill="1" applyBorder="1" applyAlignment="1">
      <alignment horizontal="center" vertical="center"/>
    </xf>
    <xf numFmtId="4" fontId="7" fillId="33" borderId="0" xfId="0" applyNumberFormat="1" applyFont="1" applyFill="1" applyBorder="1" applyAlignment="1">
      <alignment vertical="center"/>
    </xf>
    <xf numFmtId="0" fontId="8" fillId="33" borderId="0" xfId="0" applyFont="1" applyFill="1" applyAlignment="1">
      <alignment vertical="center"/>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6" fontId="5" fillId="33" borderId="0" xfId="0" applyNumberFormat="1"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174" fontId="2" fillId="0" borderId="0" xfId="0" applyNumberFormat="1" applyFont="1" applyAlignment="1">
      <alignment/>
    </xf>
    <xf numFmtId="49" fontId="7" fillId="0" borderId="15" xfId="0" applyNumberFormat="1"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49" fontId="11" fillId="33" borderId="18" xfId="0" applyNumberFormat="1" applyFont="1" applyFill="1" applyBorder="1" applyAlignment="1">
      <alignment horizontal="center" vertical="center" wrapText="1"/>
    </xf>
    <xf numFmtId="0" fontId="6"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49" fontId="7" fillId="0" borderId="22" xfId="0" applyNumberFormat="1" applyFont="1" applyBorder="1" applyAlignment="1">
      <alignment horizontal="center" vertical="center" wrapText="1"/>
    </xf>
    <xf numFmtId="0" fontId="13" fillId="0" borderId="22" xfId="0" applyFont="1" applyBorder="1" applyAlignment="1">
      <alignment horizontal="left" vertical="center"/>
    </xf>
    <xf numFmtId="2" fontId="7" fillId="0" borderId="22" xfId="65" applyNumberFormat="1" applyFont="1" applyFill="1" applyBorder="1" applyAlignment="1">
      <alignment horizontal="center" vertical="center" wrapText="1"/>
    </xf>
    <xf numFmtId="174" fontId="11" fillId="33" borderId="22" xfId="0" applyNumberFormat="1" applyFont="1" applyFill="1" applyBorder="1" applyAlignment="1">
      <alignment vertical="center" wrapText="1"/>
    </xf>
    <xf numFmtId="4" fontId="7" fillId="33" borderId="22" xfId="0" applyNumberFormat="1" applyFont="1" applyFill="1" applyBorder="1" applyAlignment="1">
      <alignment horizontal="right" vertical="center" wrapText="1"/>
    </xf>
    <xf numFmtId="4" fontId="7" fillId="33" borderId="23" xfId="0" applyNumberFormat="1" applyFont="1" applyFill="1" applyBorder="1" applyAlignment="1">
      <alignment horizontal="right" vertical="center" wrapText="1"/>
    </xf>
    <xf numFmtId="0" fontId="11" fillId="0" borderId="15" xfId="0" applyFont="1" applyBorder="1" applyAlignment="1">
      <alignment vertical="center" wrapText="1"/>
    </xf>
    <xf numFmtId="2" fontId="7" fillId="0" borderId="15" xfId="65" applyNumberFormat="1" applyFont="1" applyFill="1" applyBorder="1" applyAlignment="1">
      <alignment horizontal="center" vertical="center" wrapText="1"/>
    </xf>
    <xf numFmtId="174" fontId="11" fillId="33" borderId="15" xfId="0" applyNumberFormat="1" applyFont="1" applyFill="1" applyBorder="1" applyAlignment="1">
      <alignment vertical="center" wrapText="1"/>
    </xf>
    <xf numFmtId="4" fontId="7" fillId="33" borderId="15" xfId="0" applyNumberFormat="1" applyFont="1" applyFill="1" applyBorder="1" applyAlignment="1">
      <alignment horizontal="right" vertical="center" wrapText="1"/>
    </xf>
    <xf numFmtId="4" fontId="7" fillId="33" borderId="24" xfId="0" applyNumberFormat="1" applyFont="1" applyFill="1" applyBorder="1" applyAlignment="1">
      <alignment horizontal="right" vertical="center" wrapText="1"/>
    </xf>
    <xf numFmtId="0" fontId="11" fillId="0" borderId="15" xfId="0" applyFont="1" applyBorder="1" applyAlignment="1">
      <alignment horizontal="left" vertical="center" wrapText="1"/>
    </xf>
    <xf numFmtId="4" fontId="6" fillId="33" borderId="24" xfId="0" applyNumberFormat="1" applyFont="1" applyFill="1" applyBorder="1" applyAlignment="1">
      <alignment horizontal="right" vertical="center" wrapText="1"/>
    </xf>
    <xf numFmtId="4" fontId="7" fillId="33" borderId="25" xfId="0" applyNumberFormat="1" applyFont="1" applyFill="1" applyBorder="1" applyAlignment="1">
      <alignment horizontal="right" vertical="center" wrapText="1"/>
    </xf>
    <xf numFmtId="0" fontId="11" fillId="33" borderId="15" xfId="0" applyFont="1" applyFill="1" applyBorder="1" applyAlignment="1">
      <alignment horizontal="left" vertical="center" wrapText="1"/>
    </xf>
    <xf numFmtId="0" fontId="11" fillId="33" borderId="15" xfId="0" applyFont="1" applyFill="1" applyBorder="1" applyAlignment="1">
      <alignment vertical="center"/>
    </xf>
    <xf numFmtId="0" fontId="7" fillId="33" borderId="15" xfId="0" applyFont="1" applyFill="1" applyBorder="1" applyAlignment="1">
      <alignment horizontal="left" vertical="center" wrapText="1"/>
    </xf>
    <xf numFmtId="174" fontId="11" fillId="33" borderId="15" xfId="0" applyNumberFormat="1" applyFont="1" applyFill="1" applyBorder="1" applyAlignment="1">
      <alignment horizontal="left" vertical="center" wrapText="1"/>
    </xf>
    <xf numFmtId="4" fontId="11" fillId="33" borderId="25" xfId="0" applyNumberFormat="1"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6" fillId="33" borderId="26" xfId="0" applyFont="1" applyFill="1" applyBorder="1" applyAlignment="1">
      <alignment horizontal="right" vertical="center" wrapText="1"/>
    </xf>
    <xf numFmtId="0" fontId="11" fillId="33" borderId="27" xfId="0" applyFont="1" applyFill="1" applyBorder="1" applyAlignment="1">
      <alignment horizontal="center" vertical="center" wrapText="1"/>
    </xf>
    <xf numFmtId="4" fontId="11" fillId="33" borderId="26" xfId="0" applyNumberFormat="1" applyFont="1" applyFill="1" applyBorder="1" applyAlignment="1">
      <alignment horizontal="center" vertical="center" wrapText="1"/>
    </xf>
    <xf numFmtId="4" fontId="7" fillId="33" borderId="26" xfId="0" applyNumberFormat="1" applyFont="1" applyFill="1" applyBorder="1" applyAlignment="1">
      <alignment horizontal="right" vertical="center" wrapText="1"/>
    </xf>
    <xf numFmtId="4" fontId="6" fillId="33" borderId="28" xfId="0" applyNumberFormat="1" applyFont="1" applyFill="1" applyBorder="1" applyAlignment="1">
      <alignment horizontal="right" vertical="center" wrapText="1"/>
    </xf>
    <xf numFmtId="0" fontId="13" fillId="0" borderId="15" xfId="0" applyFont="1" applyBorder="1" applyAlignment="1">
      <alignment horizontal="right" vertical="center"/>
    </xf>
    <xf numFmtId="49" fontId="6" fillId="0" borderId="15" xfId="0" applyNumberFormat="1" applyFont="1" applyFill="1" applyBorder="1" applyAlignment="1">
      <alignment horizontal="center" vertical="center" wrapText="1"/>
    </xf>
    <xf numFmtId="0" fontId="13" fillId="0" borderId="15" xfId="0" applyFont="1" applyBorder="1" applyAlignment="1">
      <alignment horizontal="left" vertical="center" wrapText="1"/>
    </xf>
    <xf numFmtId="49" fontId="12" fillId="0" borderId="15" xfId="0" applyNumberFormat="1" applyFont="1" applyFill="1" applyBorder="1" applyAlignment="1">
      <alignment horizontal="center" vertical="center" wrapText="1"/>
    </xf>
    <xf numFmtId="174" fontId="11" fillId="33" borderId="15" xfId="0" applyNumberFormat="1" applyFont="1" applyFill="1" applyBorder="1" applyAlignment="1">
      <alignment horizontal="right" vertical="center" wrapText="1"/>
    </xf>
    <xf numFmtId="4" fontId="7" fillId="0" borderId="15" xfId="0" applyNumberFormat="1" applyFont="1" applyBorder="1" applyAlignment="1">
      <alignment/>
    </xf>
    <xf numFmtId="0" fontId="49" fillId="33" borderId="15" xfId="0" applyFont="1" applyFill="1" applyBorder="1" applyAlignment="1">
      <alignment vertical="center"/>
    </xf>
    <xf numFmtId="49" fontId="7" fillId="33" borderId="15" xfId="0" applyNumberFormat="1" applyFont="1" applyFill="1" applyBorder="1" applyAlignment="1">
      <alignment horizontal="center" vertical="center" wrapText="1"/>
    </xf>
    <xf numFmtId="0" fontId="49" fillId="33" borderId="15" xfId="0" applyFont="1" applyFill="1" applyBorder="1" applyAlignment="1">
      <alignment vertical="center" wrapText="1"/>
    </xf>
    <xf numFmtId="2" fontId="7" fillId="33" borderId="15" xfId="65" applyNumberFormat="1" applyFont="1" applyFill="1" applyBorder="1" applyAlignment="1">
      <alignment horizontal="center" vertical="center" wrapText="1"/>
    </xf>
    <xf numFmtId="0" fontId="11" fillId="33" borderId="15" xfId="0" applyFont="1" applyFill="1" applyBorder="1" applyAlignment="1">
      <alignment horizontal="left" vertical="center"/>
    </xf>
    <xf numFmtId="0" fontId="49" fillId="33" borderId="15" xfId="0" applyFont="1" applyFill="1" applyBorder="1" applyAlignment="1">
      <alignment horizontal="center" vertical="center"/>
    </xf>
    <xf numFmtId="4" fontId="49" fillId="33" borderId="15" xfId="0" applyNumberFormat="1" applyFont="1" applyFill="1" applyBorder="1" applyAlignment="1">
      <alignment horizontal="right" vertical="center"/>
    </xf>
    <xf numFmtId="0" fontId="6"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0" fontId="13" fillId="0" borderId="31" xfId="0" applyFont="1" applyBorder="1" applyAlignment="1">
      <alignment horizontal="right" vertical="center"/>
    </xf>
    <xf numFmtId="2" fontId="7" fillId="0" borderId="31" xfId="65" applyNumberFormat="1" applyFont="1" applyFill="1" applyBorder="1" applyAlignment="1">
      <alignment horizontal="center" vertical="center" wrapText="1"/>
    </xf>
    <xf numFmtId="174" fontId="11" fillId="33" borderId="31" xfId="0" applyNumberFormat="1" applyFont="1" applyFill="1" applyBorder="1" applyAlignment="1">
      <alignment vertical="center" wrapText="1"/>
    </xf>
    <xf numFmtId="4" fontId="7" fillId="33" borderId="31" xfId="0" applyNumberFormat="1" applyFont="1" applyFill="1" applyBorder="1" applyAlignment="1">
      <alignment horizontal="right" vertical="center" wrapText="1"/>
    </xf>
    <xf numFmtId="4" fontId="6" fillId="33" borderId="32" xfId="0" applyNumberFormat="1" applyFont="1" applyFill="1" applyBorder="1" applyAlignment="1">
      <alignment horizontal="right" vertical="center" wrapText="1"/>
    </xf>
    <xf numFmtId="49" fontId="6" fillId="0" borderId="22" xfId="0" applyNumberFormat="1" applyFont="1" applyFill="1" applyBorder="1" applyAlignment="1">
      <alignment horizontal="center" vertical="center" wrapText="1"/>
    </xf>
    <xf numFmtId="0" fontId="13" fillId="0" borderId="22" xfId="0" applyFont="1" applyBorder="1" applyAlignment="1">
      <alignment horizontal="left" vertical="center" wrapText="1"/>
    </xf>
    <xf numFmtId="0" fontId="11" fillId="33" borderId="2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7" fillId="33"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13" fillId="0" borderId="0" xfId="0" applyFont="1" applyBorder="1" applyAlignment="1">
      <alignment horizontal="right" vertical="center"/>
    </xf>
    <xf numFmtId="2" fontId="7" fillId="0" borderId="0" xfId="65" applyNumberFormat="1" applyFont="1" applyFill="1" applyBorder="1" applyAlignment="1">
      <alignment horizontal="center" vertical="center" wrapText="1"/>
    </xf>
    <xf numFmtId="174" fontId="11" fillId="33" borderId="0" xfId="0" applyNumberFormat="1" applyFont="1" applyFill="1" applyBorder="1" applyAlignment="1">
      <alignment vertical="center" wrapText="1"/>
    </xf>
    <xf numFmtId="4" fontId="7" fillId="33" borderId="0" xfId="0" applyNumberFormat="1" applyFont="1" applyFill="1" applyBorder="1" applyAlignment="1">
      <alignment horizontal="right" vertical="center" wrapText="1"/>
    </xf>
    <xf numFmtId="4" fontId="6" fillId="33" borderId="0" xfId="0" applyNumberFormat="1" applyFont="1" applyFill="1" applyBorder="1" applyAlignment="1">
      <alignment horizontal="right" vertical="center" wrapText="1"/>
    </xf>
    <xf numFmtId="0" fontId="2" fillId="0" borderId="0" xfId="0" applyFont="1" applyBorder="1" applyAlignment="1">
      <alignment/>
    </xf>
    <xf numFmtId="4" fontId="2" fillId="0" borderId="0" xfId="0" applyNumberFormat="1" applyFont="1" applyBorder="1" applyAlignment="1">
      <alignment/>
    </xf>
    <xf numFmtId="0" fontId="6" fillId="34" borderId="33"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35" xfId="0" applyFont="1" applyFill="1" applyBorder="1" applyAlignment="1">
      <alignment horizontal="center" vertical="center"/>
    </xf>
    <xf numFmtId="0" fontId="6" fillId="34" borderId="35"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34" borderId="35" xfId="0" applyFont="1" applyFill="1" applyBorder="1" applyAlignment="1">
      <alignment horizontal="left" vertical="center"/>
    </xf>
    <xf numFmtId="0" fontId="13" fillId="33" borderId="22" xfId="0" applyFont="1" applyFill="1" applyBorder="1" applyAlignment="1">
      <alignment horizontal="left" vertical="center"/>
    </xf>
    <xf numFmtId="0" fontId="49" fillId="0" borderId="15" xfId="0" applyFont="1" applyBorder="1" applyAlignment="1">
      <alignment horizontal="center" vertical="center"/>
    </xf>
    <xf numFmtId="0" fontId="50" fillId="33" borderId="15" xfId="0" applyFont="1" applyFill="1" applyBorder="1" applyAlignment="1">
      <alignment horizontal="right" vertical="center" wrapText="1"/>
    </xf>
    <xf numFmtId="0" fontId="50" fillId="33" borderId="15" xfId="0" applyFont="1" applyFill="1" applyBorder="1" applyAlignment="1">
      <alignment vertical="center"/>
    </xf>
    <xf numFmtId="0" fontId="50" fillId="33" borderId="15" xfId="0" applyFont="1" applyFill="1" applyBorder="1" applyAlignment="1">
      <alignment vertical="center" wrapText="1"/>
    </xf>
    <xf numFmtId="174" fontId="49" fillId="0" borderId="15" xfId="0" applyNumberFormat="1" applyFont="1" applyBorder="1" applyAlignment="1">
      <alignment vertical="center"/>
    </xf>
    <xf numFmtId="0" fontId="49" fillId="0" borderId="20" xfId="0" applyFont="1" applyBorder="1" applyAlignment="1">
      <alignment horizontal="center" vertical="center"/>
    </xf>
    <xf numFmtId="174" fontId="49" fillId="0" borderId="25" xfId="0" applyNumberFormat="1" applyFont="1" applyBorder="1" applyAlignment="1">
      <alignment vertical="center"/>
    </xf>
    <xf numFmtId="0" fontId="6" fillId="33" borderId="11" xfId="0" applyFont="1" applyFill="1" applyBorder="1" applyAlignment="1">
      <alignment horizontal="center" vertical="center" wrapText="1"/>
    </xf>
    <xf numFmtId="0" fontId="50" fillId="33" borderId="31" xfId="0" applyFont="1" applyFill="1" applyBorder="1" applyAlignment="1">
      <alignment horizontal="right" vertical="center" wrapText="1"/>
    </xf>
    <xf numFmtId="49" fontId="12" fillId="0" borderId="0" xfId="0" applyNumberFormat="1" applyFont="1" applyFill="1" applyBorder="1" applyAlignment="1">
      <alignment horizontal="center" vertical="center" wrapText="1"/>
    </xf>
    <xf numFmtId="0" fontId="50" fillId="33" borderId="0" xfId="0" applyFont="1" applyFill="1" applyBorder="1" applyAlignment="1">
      <alignment horizontal="right" vertical="center" wrapText="1"/>
    </xf>
    <xf numFmtId="0" fontId="11" fillId="33" borderId="0" xfId="0" applyFont="1" applyFill="1" applyBorder="1" applyAlignment="1">
      <alignment horizontal="center" vertical="center" wrapText="1"/>
    </xf>
    <xf numFmtId="4" fontId="11" fillId="33" borderId="25" xfId="0" applyNumberFormat="1" applyFont="1" applyFill="1" applyBorder="1" applyAlignment="1">
      <alignment horizontal="right" vertical="center" wrapTex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0" fontId="50" fillId="33" borderId="39" xfId="0" applyFont="1" applyFill="1" applyBorder="1" applyAlignment="1">
      <alignment horizontal="right" vertical="center" wrapText="1"/>
    </xf>
    <xf numFmtId="0" fontId="11" fillId="33" borderId="38" xfId="0" applyFont="1" applyFill="1" applyBorder="1" applyAlignment="1">
      <alignment horizontal="center" vertical="center" wrapText="1"/>
    </xf>
    <xf numFmtId="4" fontId="11" fillId="33" borderId="40" xfId="0" applyNumberFormat="1" applyFont="1" applyFill="1" applyBorder="1" applyAlignment="1">
      <alignment horizontal="center" vertical="center" wrapText="1"/>
    </xf>
    <xf numFmtId="4" fontId="6" fillId="33" borderId="41" xfId="0" applyNumberFormat="1" applyFont="1" applyFill="1" applyBorder="1" applyAlignment="1">
      <alignment horizontal="right" vertical="center" wrapText="1"/>
    </xf>
    <xf numFmtId="0" fontId="13" fillId="33" borderId="15" xfId="0" applyFont="1" applyFill="1" applyBorder="1" applyAlignment="1">
      <alignment horizontal="right" vertical="center"/>
    </xf>
    <xf numFmtId="49" fontId="6" fillId="33" borderId="15" xfId="0" applyNumberFormat="1" applyFont="1" applyFill="1" applyBorder="1" applyAlignment="1">
      <alignment horizontal="center" vertical="center" wrapText="1"/>
    </xf>
    <xf numFmtId="0" fontId="13" fillId="33" borderId="15" xfId="0" applyFont="1" applyFill="1" applyBorder="1" applyAlignment="1">
      <alignment horizontal="left" vertical="center" wrapText="1"/>
    </xf>
    <xf numFmtId="0" fontId="5" fillId="34" borderId="0" xfId="0" applyFont="1" applyFill="1" applyBorder="1" applyAlignment="1">
      <alignment horizontal="right" vertical="center" wrapText="1"/>
    </xf>
    <xf numFmtId="176" fontId="5" fillId="34" borderId="42" xfId="0" applyNumberFormat="1" applyFont="1" applyFill="1" applyBorder="1" applyAlignment="1">
      <alignment horizontal="center" vertical="center" wrapText="1"/>
    </xf>
    <xf numFmtId="176" fontId="5" fillId="16" borderId="43" xfId="0" applyNumberFormat="1" applyFont="1" applyFill="1" applyBorder="1" applyAlignment="1">
      <alignment horizontal="center" vertical="center" wrapText="1"/>
    </xf>
    <xf numFmtId="176" fontId="5" fillId="16" borderId="44" xfId="0" applyNumberFormat="1" applyFont="1" applyFill="1" applyBorder="1" applyAlignment="1">
      <alignment horizontal="center" vertical="center" wrapText="1"/>
    </xf>
    <xf numFmtId="0" fontId="49" fillId="0" borderId="15" xfId="0" applyFont="1" applyFill="1" applyBorder="1" applyAlignment="1">
      <alignment vertical="center" wrapText="1"/>
    </xf>
    <xf numFmtId="0" fontId="50" fillId="0" borderId="15" xfId="0" applyFont="1" applyFill="1" applyBorder="1" applyAlignment="1">
      <alignment horizontal="right" vertical="center" wrapText="1"/>
    </xf>
    <xf numFmtId="0" fontId="50" fillId="0" borderId="15" xfId="0" applyFont="1" applyFill="1" applyBorder="1" applyAlignment="1">
      <alignment vertical="center"/>
    </xf>
    <xf numFmtId="4" fontId="49" fillId="0" borderId="15" xfId="0" applyNumberFormat="1" applyFont="1" applyBorder="1" applyAlignment="1">
      <alignment horizontal="right" vertical="center"/>
    </xf>
    <xf numFmtId="0" fontId="50" fillId="0" borderId="15" xfId="0" applyFont="1" applyFill="1" applyBorder="1" applyAlignment="1">
      <alignment vertical="center" wrapText="1"/>
    </xf>
    <xf numFmtId="0" fontId="49" fillId="0" borderId="15" xfId="0" applyFont="1" applyFill="1" applyBorder="1" applyAlignment="1">
      <alignment vertical="center"/>
    </xf>
    <xf numFmtId="0" fontId="49" fillId="0" borderId="15" xfId="0" applyFont="1" applyBorder="1" applyAlignment="1">
      <alignment vertical="center"/>
    </xf>
    <xf numFmtId="0" fontId="50" fillId="0" borderId="31" xfId="0" applyFont="1" applyFill="1" applyBorder="1" applyAlignment="1">
      <alignment horizontal="right" vertical="center" wrapText="1"/>
    </xf>
    <xf numFmtId="174" fontId="11" fillId="33" borderId="31" xfId="0" applyNumberFormat="1" applyFont="1" applyFill="1" applyBorder="1" applyAlignment="1">
      <alignment horizontal="right" vertical="center" wrapText="1"/>
    </xf>
    <xf numFmtId="174" fontId="11" fillId="33" borderId="0" xfId="0" applyNumberFormat="1" applyFont="1" applyFill="1" applyBorder="1" applyAlignment="1">
      <alignment horizontal="right" vertical="center" wrapText="1"/>
    </xf>
    <xf numFmtId="174" fontId="49" fillId="0" borderId="0" xfId="0" applyNumberFormat="1" applyFont="1" applyBorder="1" applyAlignment="1">
      <alignment vertical="center"/>
    </xf>
    <xf numFmtId="0" fontId="7" fillId="33" borderId="45" xfId="0"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0" fontId="50" fillId="33" borderId="25" xfId="0" applyFont="1" applyFill="1" applyBorder="1" applyAlignment="1">
      <alignment vertical="center" wrapText="1"/>
    </xf>
    <xf numFmtId="0" fontId="11" fillId="33" borderId="45" xfId="0" applyFont="1" applyFill="1" applyBorder="1" applyAlignment="1">
      <alignment horizontal="center" vertical="center" wrapText="1"/>
    </xf>
    <xf numFmtId="4" fontId="7" fillId="33" borderId="46" xfId="0" applyNumberFormat="1" applyFont="1" applyFill="1" applyBorder="1" applyAlignment="1">
      <alignment horizontal="right" vertical="center" wrapText="1"/>
    </xf>
    <xf numFmtId="4" fontId="11" fillId="33" borderId="15" xfId="0" applyNumberFormat="1" applyFont="1" applyFill="1" applyBorder="1" applyAlignment="1">
      <alignment horizontal="right" vertical="center" wrapText="1"/>
    </xf>
    <xf numFmtId="0" fontId="49" fillId="33" borderId="39" xfId="0" applyFont="1" applyFill="1" applyBorder="1" applyAlignment="1">
      <alignment vertical="center" wrapText="1"/>
    </xf>
    <xf numFmtId="176" fontId="5" fillId="34" borderId="47" xfId="0" applyNumberFormat="1" applyFont="1" applyFill="1" applyBorder="1" applyAlignment="1">
      <alignment horizontal="center" vertical="center" wrapText="1"/>
    </xf>
    <xf numFmtId="174" fontId="51" fillId="0" borderId="15" xfId="0" applyNumberFormat="1" applyFont="1" applyBorder="1" applyAlignment="1">
      <alignment vertical="center"/>
    </xf>
    <xf numFmtId="0" fontId="7" fillId="33" borderId="19" xfId="0"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0" fontId="50" fillId="33" borderId="22" xfId="0" applyFont="1" applyFill="1" applyBorder="1" applyAlignment="1">
      <alignment vertical="center"/>
    </xf>
    <xf numFmtId="0" fontId="5" fillId="16" borderId="48" xfId="0" applyFont="1" applyFill="1" applyBorder="1" applyAlignment="1">
      <alignment horizontal="right" vertical="center" wrapText="1"/>
    </xf>
    <xf numFmtId="0" fontId="5" fillId="16" borderId="49" xfId="0" applyFont="1" applyFill="1" applyBorder="1" applyAlignment="1">
      <alignment horizontal="right" vertical="center" wrapText="1"/>
    </xf>
    <xf numFmtId="0" fontId="5" fillId="16" borderId="44" xfId="0" applyFont="1" applyFill="1" applyBorder="1" applyAlignment="1">
      <alignment horizontal="right" vertical="center" wrapText="1"/>
    </xf>
    <xf numFmtId="0" fontId="8" fillId="33" borderId="0" xfId="0" applyFont="1" applyFill="1" applyAlignment="1">
      <alignment horizontal="center"/>
    </xf>
    <xf numFmtId="0" fontId="5" fillId="34" borderId="48" xfId="0" applyFont="1" applyFill="1" applyBorder="1" applyAlignment="1">
      <alignment horizontal="right" vertical="center" wrapText="1"/>
    </xf>
    <xf numFmtId="0" fontId="5" fillId="34" borderId="49" xfId="0" applyFont="1" applyFill="1" applyBorder="1" applyAlignment="1">
      <alignment horizontal="right" vertical="center" wrapText="1"/>
    </xf>
    <xf numFmtId="0" fontId="5" fillId="33" borderId="50" xfId="0" applyFont="1" applyFill="1" applyBorder="1" applyAlignment="1">
      <alignment horizontal="left" vertical="center"/>
    </xf>
    <xf numFmtId="0" fontId="5" fillId="33" borderId="51" xfId="0" applyFont="1" applyFill="1" applyBorder="1" applyAlignment="1">
      <alignment horizontal="left" vertical="center"/>
    </xf>
    <xf numFmtId="0" fontId="5" fillId="33" borderId="52"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left" vertical="center"/>
    </xf>
    <xf numFmtId="0" fontId="5" fillId="0" borderId="54" xfId="0" applyFont="1" applyFill="1" applyBorder="1" applyAlignment="1">
      <alignment horizontal="left" vertical="center"/>
    </xf>
    <xf numFmtId="0" fontId="5" fillId="0" borderId="55" xfId="0" applyFont="1" applyFill="1" applyBorder="1" applyAlignment="1">
      <alignment horizontal="left" vertical="center"/>
    </xf>
    <xf numFmtId="0" fontId="5" fillId="0" borderId="5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3"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5" fillId="0" borderId="59" xfId="0" applyFont="1" applyFill="1" applyBorder="1" applyAlignment="1">
      <alignment horizontal="left" vertical="center"/>
    </xf>
    <xf numFmtId="0" fontId="5" fillId="0" borderId="60" xfId="0" applyFont="1" applyFill="1" applyBorder="1" applyAlignment="1">
      <alignment horizontal="left" vertical="center"/>
    </xf>
    <xf numFmtId="0" fontId="5" fillId="0" borderId="61"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0" xfId="0" applyFont="1" applyFill="1" applyBorder="1" applyAlignment="1">
      <alignment horizontal="left" vertical="center"/>
    </xf>
    <xf numFmtId="0" fontId="5" fillId="0" borderId="51" xfId="0" applyFont="1" applyFill="1" applyBorder="1" applyAlignment="1">
      <alignment horizontal="left" vertical="center"/>
    </xf>
    <xf numFmtId="0" fontId="5" fillId="0" borderId="52"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4" xfId="0" applyFont="1" applyFill="1" applyBorder="1" applyAlignment="1">
      <alignment horizontal="center" vertical="center"/>
    </xf>
    <xf numFmtId="0" fontId="4" fillId="0" borderId="44" xfId="0" applyFont="1" applyFill="1" applyBorder="1" applyAlignment="1">
      <alignment horizontal="center" vertical="center"/>
    </xf>
    <xf numFmtId="0" fontId="5" fillId="16" borderId="56" xfId="0" applyFont="1" applyFill="1" applyBorder="1" applyAlignment="1">
      <alignment horizontal="right" vertical="center" wrapText="1"/>
    </xf>
    <xf numFmtId="0" fontId="5" fillId="16" borderId="21" xfId="0" applyFont="1" applyFill="1" applyBorder="1" applyAlignment="1">
      <alignment horizontal="right" vertical="center" wrapText="1"/>
    </xf>
    <xf numFmtId="0" fontId="5" fillId="16" borderId="43" xfId="0" applyFont="1" applyFill="1" applyBorder="1" applyAlignment="1">
      <alignment horizontal="right" vertical="center" wrapText="1"/>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6" xfId="50"/>
    <cellStyle name="Nota" xfId="51"/>
    <cellStyle name="Percent" xfId="52"/>
    <cellStyle name="Saída" xfId="53"/>
    <cellStyle name="Comma [0]" xfId="54"/>
    <cellStyle name="Separador de milhares 2" xfId="55"/>
    <cellStyle name="Separador de milhares 6"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U246"/>
  <sheetViews>
    <sheetView showGridLines="0" showZeros="0" tabSelected="1" view="pageBreakPreview" zoomScaleSheetLayoutView="100" workbookViewId="0" topLeftCell="A1">
      <selection activeCell="M210" sqref="M210"/>
    </sheetView>
  </sheetViews>
  <sheetFormatPr defaultColWidth="9.140625" defaultRowHeight="12.75"/>
  <cols>
    <col min="1" max="1" width="0.85546875" style="2" customWidth="1"/>
    <col min="2" max="2" width="6.00390625" style="2" customWidth="1"/>
    <col min="3" max="3" width="7.57421875" style="2" customWidth="1"/>
    <col min="4" max="4" width="6.28125" style="2" customWidth="1"/>
    <col min="5" max="5" width="70.8515625" style="2" customWidth="1"/>
    <col min="6" max="6" width="5.421875" style="3" customWidth="1"/>
    <col min="7" max="7" width="7.140625" style="3" customWidth="1"/>
    <col min="8" max="8" width="8.7109375" style="3" customWidth="1"/>
    <col min="9" max="9" width="7.8515625" style="2" customWidth="1"/>
    <col min="10" max="10" width="9.8515625" style="2" customWidth="1"/>
    <col min="11" max="11" width="10.140625" style="2" bestFit="1" customWidth="1"/>
    <col min="12" max="12" width="9.140625" style="4" customWidth="1"/>
    <col min="13" max="16384" width="9.140625" style="2" customWidth="1"/>
  </cols>
  <sheetData>
    <row r="1" ht="10.5" customHeight="1" thickBot="1"/>
    <row r="2" spans="2:10" ht="25.5" customHeight="1" thickBot="1">
      <c r="B2" s="169" t="s">
        <v>0</v>
      </c>
      <c r="C2" s="170"/>
      <c r="D2" s="170"/>
      <c r="E2" s="170"/>
      <c r="F2" s="170"/>
      <c r="G2" s="171"/>
      <c r="H2" s="171"/>
      <c r="I2" s="171"/>
      <c r="J2" s="172"/>
    </row>
    <row r="3" spans="2:10" ht="15" customHeight="1">
      <c r="B3" s="173" t="s">
        <v>1</v>
      </c>
      <c r="C3" s="174"/>
      <c r="D3" s="174"/>
      <c r="E3" s="174"/>
      <c r="F3" s="175"/>
      <c r="G3" s="176" t="s">
        <v>365</v>
      </c>
      <c r="H3" s="177"/>
      <c r="I3" s="177"/>
      <c r="J3" s="178"/>
    </row>
    <row r="4" spans="2:10" ht="15" customHeight="1">
      <c r="B4" s="179" t="s">
        <v>36</v>
      </c>
      <c r="C4" s="180"/>
      <c r="D4" s="180"/>
      <c r="E4" s="180"/>
      <c r="F4" s="181"/>
      <c r="G4" s="182" t="s">
        <v>111</v>
      </c>
      <c r="H4" s="183"/>
      <c r="I4" s="183"/>
      <c r="J4" s="184"/>
    </row>
    <row r="5" spans="2:10" ht="15" customHeight="1">
      <c r="B5" s="154" t="s">
        <v>370</v>
      </c>
      <c r="C5" s="155"/>
      <c r="D5" s="155"/>
      <c r="E5" s="155"/>
      <c r="F5" s="156"/>
      <c r="G5" s="157" t="s">
        <v>32</v>
      </c>
      <c r="H5" s="158"/>
      <c r="I5" s="158"/>
      <c r="J5" s="159"/>
    </row>
    <row r="6" spans="2:10" ht="15" customHeight="1">
      <c r="B6" s="179" t="s">
        <v>88</v>
      </c>
      <c r="C6" s="180"/>
      <c r="D6" s="180"/>
      <c r="E6" s="180"/>
      <c r="F6" s="181"/>
      <c r="G6" s="160" t="s">
        <v>33</v>
      </c>
      <c r="H6" s="161"/>
      <c r="I6" s="161" t="s">
        <v>34</v>
      </c>
      <c r="J6" s="162"/>
    </row>
    <row r="7" spans="2:10" ht="15" customHeight="1" thickBot="1">
      <c r="B7" s="163" t="s">
        <v>110</v>
      </c>
      <c r="C7" s="164"/>
      <c r="D7" s="164"/>
      <c r="E7" s="164"/>
      <c r="F7" s="165"/>
      <c r="G7" s="166" t="s">
        <v>112</v>
      </c>
      <c r="H7" s="167"/>
      <c r="I7" s="167"/>
      <c r="J7" s="168"/>
    </row>
    <row r="8" spans="2:10" ht="36.75" customHeight="1" thickBot="1">
      <c r="B8" s="18" t="s">
        <v>2</v>
      </c>
      <c r="C8" s="19" t="s">
        <v>3</v>
      </c>
      <c r="D8" s="19" t="s">
        <v>35</v>
      </c>
      <c r="E8" s="19" t="s">
        <v>4</v>
      </c>
      <c r="F8" s="19" t="s">
        <v>16</v>
      </c>
      <c r="G8" s="19" t="s">
        <v>5</v>
      </c>
      <c r="H8" s="20" t="s">
        <v>17</v>
      </c>
      <c r="I8" s="20" t="s">
        <v>18</v>
      </c>
      <c r="J8" s="21" t="s">
        <v>6</v>
      </c>
    </row>
    <row r="9" spans="2:10" ht="12.75" customHeight="1" thickBot="1">
      <c r="B9" s="91">
        <v>1</v>
      </c>
      <c r="C9" s="92"/>
      <c r="D9" s="93"/>
      <c r="E9" s="96" t="s">
        <v>202</v>
      </c>
      <c r="F9" s="93"/>
      <c r="G9" s="93"/>
      <c r="H9" s="94"/>
      <c r="I9" s="94"/>
      <c r="J9" s="95"/>
    </row>
    <row r="10" spans="2:10" ht="12.75" customHeight="1">
      <c r="B10" s="25" t="s">
        <v>7</v>
      </c>
      <c r="C10" s="28"/>
      <c r="D10" s="32"/>
      <c r="E10" s="33" t="s">
        <v>40</v>
      </c>
      <c r="F10" s="34"/>
      <c r="G10" s="35"/>
      <c r="H10" s="36"/>
      <c r="I10" s="36">
        <f>ROUND((H10*1.25),2)</f>
        <v>0</v>
      </c>
      <c r="J10" s="37">
        <f>ROUND((G10*I10),2)</f>
        <v>0</v>
      </c>
    </row>
    <row r="11" spans="2:10" ht="43.5" customHeight="1">
      <c r="B11" s="15" t="s">
        <v>203</v>
      </c>
      <c r="C11" s="29" t="s">
        <v>20</v>
      </c>
      <c r="D11" s="23" t="s">
        <v>37</v>
      </c>
      <c r="E11" s="38" t="s">
        <v>38</v>
      </c>
      <c r="F11" s="39" t="s">
        <v>8</v>
      </c>
      <c r="G11" s="40">
        <v>2.88</v>
      </c>
      <c r="H11" s="41">
        <v>303.81</v>
      </c>
      <c r="I11" s="41">
        <f>ROUND((H11*1.2271),2)</f>
        <v>372.81</v>
      </c>
      <c r="J11" s="42">
        <f>ROUND((I11*G11),2)</f>
        <v>1073.69</v>
      </c>
    </row>
    <row r="12" spans="2:10" ht="12.75" customHeight="1">
      <c r="B12" s="14"/>
      <c r="C12" s="29"/>
      <c r="D12" s="23"/>
      <c r="E12" s="57" t="s">
        <v>70</v>
      </c>
      <c r="F12" s="39"/>
      <c r="G12" s="40"/>
      <c r="H12" s="41"/>
      <c r="I12" s="41">
        <f aca="true" t="shared" si="0" ref="I12:I50">ROUND((H12*1.2271),2)</f>
        <v>0</v>
      </c>
      <c r="J12" s="44">
        <f>SUM(J10:J11)</f>
        <v>1073.69</v>
      </c>
    </row>
    <row r="13" spans="2:255" ht="12.75" customHeight="1">
      <c r="B13" s="14" t="s">
        <v>204</v>
      </c>
      <c r="C13" s="30"/>
      <c r="D13" s="58"/>
      <c r="E13" s="59" t="s">
        <v>39</v>
      </c>
      <c r="F13" s="39"/>
      <c r="G13" s="40"/>
      <c r="H13" s="41"/>
      <c r="I13" s="41">
        <f t="shared" si="0"/>
        <v>0</v>
      </c>
      <c r="J13" s="42">
        <f aca="true" t="shared" si="1" ref="J13:J22">ROUND((I13*G13),2)</f>
        <v>0</v>
      </c>
      <c r="IU13" s="22">
        <f>SUM(G13:IT13)</f>
        <v>0</v>
      </c>
    </row>
    <row r="14" spans="2:255" ht="32.25" customHeight="1">
      <c r="B14" s="15" t="s">
        <v>205</v>
      </c>
      <c r="C14" s="29" t="s">
        <v>43</v>
      </c>
      <c r="D14" s="23" t="s">
        <v>37</v>
      </c>
      <c r="E14" s="43" t="s">
        <v>49</v>
      </c>
      <c r="F14" s="39" t="s">
        <v>8</v>
      </c>
      <c r="G14" s="40">
        <v>14.45</v>
      </c>
      <c r="H14" s="41">
        <v>21.41</v>
      </c>
      <c r="I14" s="41">
        <f t="shared" si="0"/>
        <v>26.27</v>
      </c>
      <c r="J14" s="42">
        <f t="shared" si="1"/>
        <v>379.6</v>
      </c>
      <c r="IU14" s="22">
        <f>SUM(G14:IT14)</f>
        <v>441.73</v>
      </c>
    </row>
    <row r="15" spans="2:10" ht="33.75" customHeight="1">
      <c r="B15" s="15" t="s">
        <v>206</v>
      </c>
      <c r="C15" s="29" t="s">
        <v>44</v>
      </c>
      <c r="D15" s="23" t="s">
        <v>37</v>
      </c>
      <c r="E15" s="43" t="s">
        <v>364</v>
      </c>
      <c r="F15" s="39" t="s">
        <v>8</v>
      </c>
      <c r="G15" s="40">
        <v>14.45</v>
      </c>
      <c r="H15" s="41">
        <v>19.86</v>
      </c>
      <c r="I15" s="41">
        <f t="shared" si="0"/>
        <v>24.37</v>
      </c>
      <c r="J15" s="42">
        <f t="shared" si="1"/>
        <v>352.15</v>
      </c>
    </row>
    <row r="16" spans="2:10" ht="45.75" customHeight="1">
      <c r="B16" s="15" t="s">
        <v>207</v>
      </c>
      <c r="C16" s="29" t="s">
        <v>21</v>
      </c>
      <c r="D16" s="23" t="s">
        <v>37</v>
      </c>
      <c r="E16" s="43" t="s">
        <v>50</v>
      </c>
      <c r="F16" s="39" t="s">
        <v>8</v>
      </c>
      <c r="G16" s="40">
        <v>4.62</v>
      </c>
      <c r="H16" s="41">
        <v>8</v>
      </c>
      <c r="I16" s="41">
        <f t="shared" si="0"/>
        <v>9.82</v>
      </c>
      <c r="J16" s="42">
        <f t="shared" si="1"/>
        <v>45.37</v>
      </c>
    </row>
    <row r="17" spans="2:255" ht="45" customHeight="1">
      <c r="B17" s="15" t="s">
        <v>208</v>
      </c>
      <c r="C17" s="29" t="s">
        <v>31</v>
      </c>
      <c r="D17" s="23" t="s">
        <v>37</v>
      </c>
      <c r="E17" s="43" t="s">
        <v>51</v>
      </c>
      <c r="F17" s="39" t="s">
        <v>29</v>
      </c>
      <c r="G17" s="40">
        <v>3</v>
      </c>
      <c r="H17" s="41">
        <v>18.08</v>
      </c>
      <c r="I17" s="41">
        <f t="shared" si="0"/>
        <v>22.19</v>
      </c>
      <c r="J17" s="42">
        <f t="shared" si="1"/>
        <v>66.57</v>
      </c>
      <c r="IU17" s="2">
        <f>SUM(A17:IT17)</f>
        <v>109.83999999999999</v>
      </c>
    </row>
    <row r="18" spans="2:10" ht="45.75" customHeight="1">
      <c r="B18" s="15" t="s">
        <v>209</v>
      </c>
      <c r="C18" s="29" t="s">
        <v>30</v>
      </c>
      <c r="D18" s="23" t="s">
        <v>37</v>
      </c>
      <c r="E18" s="43" t="s">
        <v>52</v>
      </c>
      <c r="F18" s="39" t="s">
        <v>29</v>
      </c>
      <c r="G18" s="40">
        <v>1</v>
      </c>
      <c r="H18" s="41">
        <v>5.66</v>
      </c>
      <c r="I18" s="41">
        <f t="shared" si="0"/>
        <v>6.95</v>
      </c>
      <c r="J18" s="42">
        <f t="shared" si="1"/>
        <v>6.95</v>
      </c>
    </row>
    <row r="19" spans="2:10" ht="44.25" customHeight="1">
      <c r="B19" s="15" t="s">
        <v>210</v>
      </c>
      <c r="C19" s="29" t="s">
        <v>30</v>
      </c>
      <c r="D19" s="23" t="s">
        <v>37</v>
      </c>
      <c r="E19" s="43" t="s">
        <v>53</v>
      </c>
      <c r="F19" s="39" t="s">
        <v>29</v>
      </c>
      <c r="G19" s="40">
        <v>1</v>
      </c>
      <c r="H19" s="41">
        <v>5.66</v>
      </c>
      <c r="I19" s="41">
        <f t="shared" si="0"/>
        <v>6.95</v>
      </c>
      <c r="J19" s="42">
        <f t="shared" si="1"/>
        <v>6.95</v>
      </c>
    </row>
    <row r="20" spans="2:12" s="1" customFormat="1" ht="24.75" customHeight="1">
      <c r="B20" s="15" t="s">
        <v>211</v>
      </c>
      <c r="C20" s="68" t="s">
        <v>90</v>
      </c>
      <c r="D20" s="64" t="s">
        <v>37</v>
      </c>
      <c r="E20" s="65" t="s">
        <v>91</v>
      </c>
      <c r="F20" s="66" t="s">
        <v>92</v>
      </c>
      <c r="G20" s="69">
        <v>0.17</v>
      </c>
      <c r="H20" s="41">
        <v>134.74</v>
      </c>
      <c r="I20" s="41">
        <f t="shared" si="0"/>
        <v>165.34</v>
      </c>
      <c r="J20" s="42">
        <f t="shared" si="1"/>
        <v>28.11</v>
      </c>
      <c r="L20" s="6"/>
    </row>
    <row r="21" spans="2:10" ht="12.75" customHeight="1">
      <c r="B21" s="14"/>
      <c r="C21" s="29"/>
      <c r="D21" s="23"/>
      <c r="E21" s="57" t="s">
        <v>69</v>
      </c>
      <c r="F21" s="39"/>
      <c r="G21" s="40"/>
      <c r="H21" s="41"/>
      <c r="I21" s="41">
        <f t="shared" si="0"/>
        <v>0</v>
      </c>
      <c r="J21" s="44">
        <f>SUM(J13:J20)</f>
        <v>885.7000000000002</v>
      </c>
    </row>
    <row r="22" spans="2:10" ht="12.75" customHeight="1">
      <c r="B22" s="14" t="s">
        <v>212</v>
      </c>
      <c r="C22" s="30"/>
      <c r="D22" s="58"/>
      <c r="E22" s="59" t="s">
        <v>41</v>
      </c>
      <c r="F22" s="39"/>
      <c r="G22" s="40"/>
      <c r="H22" s="41"/>
      <c r="I22" s="41">
        <f t="shared" si="0"/>
        <v>0</v>
      </c>
      <c r="J22" s="42">
        <f t="shared" si="1"/>
        <v>0</v>
      </c>
    </row>
    <row r="23" spans="2:11" ht="12.75" customHeight="1">
      <c r="B23" s="15" t="s">
        <v>213</v>
      </c>
      <c r="C23" s="29" t="s">
        <v>45</v>
      </c>
      <c r="D23" s="23" t="s">
        <v>37</v>
      </c>
      <c r="E23" s="46" t="s">
        <v>54</v>
      </c>
      <c r="F23" s="24" t="s">
        <v>8</v>
      </c>
      <c r="G23" s="40">
        <v>14.45</v>
      </c>
      <c r="H23" s="45">
        <v>141.82</v>
      </c>
      <c r="I23" s="41">
        <f t="shared" si="0"/>
        <v>174.03</v>
      </c>
      <c r="J23" s="42">
        <f>ROUND((I23*G23),2)</f>
        <v>2514.73</v>
      </c>
      <c r="K23" s="4"/>
    </row>
    <row r="24" spans="2:11" ht="12.75" customHeight="1">
      <c r="B24" s="15" t="s">
        <v>214</v>
      </c>
      <c r="C24" s="29" t="s">
        <v>46</v>
      </c>
      <c r="D24" s="23" t="s">
        <v>37</v>
      </c>
      <c r="E24" s="47" t="s">
        <v>55</v>
      </c>
      <c r="F24" s="24" t="s">
        <v>8</v>
      </c>
      <c r="G24" s="40">
        <v>14.45</v>
      </c>
      <c r="H24" s="45">
        <v>100.68</v>
      </c>
      <c r="I24" s="41">
        <f t="shared" si="0"/>
        <v>123.54</v>
      </c>
      <c r="J24" s="42">
        <f>ROUND((I24*G24),2)</f>
        <v>1785.15</v>
      </c>
      <c r="K24" s="4"/>
    </row>
    <row r="25" spans="2:11" ht="12.75" customHeight="1">
      <c r="B25" s="14"/>
      <c r="C25" s="29"/>
      <c r="D25" s="23"/>
      <c r="E25" s="57" t="s">
        <v>68</v>
      </c>
      <c r="F25" s="39"/>
      <c r="G25" s="40"/>
      <c r="H25" s="41"/>
      <c r="I25" s="41">
        <f t="shared" si="0"/>
        <v>0</v>
      </c>
      <c r="J25" s="44">
        <f>SUM(J22:J24)</f>
        <v>4299.88</v>
      </c>
      <c r="K25" s="4"/>
    </row>
    <row r="26" spans="2:10" ht="12.75" customHeight="1">
      <c r="B26" s="14" t="s">
        <v>215</v>
      </c>
      <c r="C26" s="30"/>
      <c r="D26" s="58"/>
      <c r="E26" s="59" t="s">
        <v>87</v>
      </c>
      <c r="F26" s="24"/>
      <c r="G26" s="40"/>
      <c r="H26" s="45"/>
      <c r="I26" s="41">
        <f t="shared" si="0"/>
        <v>0</v>
      </c>
      <c r="J26" s="42">
        <f>ROUND((I26*G26),2)</f>
        <v>0</v>
      </c>
    </row>
    <row r="27" spans="2:255" ht="12.75" customHeight="1">
      <c r="B27" s="15" t="s">
        <v>216</v>
      </c>
      <c r="C27" s="29" t="s">
        <v>47</v>
      </c>
      <c r="D27" s="23" t="s">
        <v>37</v>
      </c>
      <c r="E27" s="46" t="s">
        <v>56</v>
      </c>
      <c r="F27" s="24" t="s">
        <v>29</v>
      </c>
      <c r="G27" s="40">
        <v>1</v>
      </c>
      <c r="H27" s="45">
        <v>340.41</v>
      </c>
      <c r="I27" s="41">
        <f t="shared" si="0"/>
        <v>417.72</v>
      </c>
      <c r="J27" s="42">
        <f>ROUND((I27*G27),2)</f>
        <v>417.72</v>
      </c>
      <c r="IU27" s="2">
        <f>SUM(A27:IT27)</f>
        <v>1176.8500000000001</v>
      </c>
    </row>
    <row r="28" spans="2:10" ht="12.75" customHeight="1">
      <c r="B28" s="15" t="s">
        <v>217</v>
      </c>
      <c r="C28" s="29" t="s">
        <v>24</v>
      </c>
      <c r="D28" s="23" t="s">
        <v>37</v>
      </c>
      <c r="E28" s="46" t="s">
        <v>57</v>
      </c>
      <c r="F28" s="24" t="s">
        <v>29</v>
      </c>
      <c r="G28" s="40">
        <v>2</v>
      </c>
      <c r="H28" s="45">
        <v>353.69</v>
      </c>
      <c r="I28" s="41">
        <f t="shared" si="0"/>
        <v>434.01</v>
      </c>
      <c r="J28" s="42">
        <f>ROUND((I28*G28),2)</f>
        <v>868.02</v>
      </c>
    </row>
    <row r="29" spans="2:10" ht="12.75" customHeight="1">
      <c r="B29" s="14"/>
      <c r="C29" s="29"/>
      <c r="D29" s="23"/>
      <c r="E29" s="57" t="s">
        <v>67</v>
      </c>
      <c r="F29" s="39"/>
      <c r="G29" s="40"/>
      <c r="H29" s="41"/>
      <c r="I29" s="41">
        <f t="shared" si="0"/>
        <v>0</v>
      </c>
      <c r="J29" s="44">
        <f>SUM(J26:J28)</f>
        <v>1285.74</v>
      </c>
    </row>
    <row r="30" spans="2:10" ht="12.75" customHeight="1">
      <c r="B30" s="14" t="s">
        <v>218</v>
      </c>
      <c r="C30" s="30"/>
      <c r="D30" s="58"/>
      <c r="E30" s="59" t="s">
        <v>42</v>
      </c>
      <c r="F30" s="24"/>
      <c r="G30" s="40"/>
      <c r="H30" s="45"/>
      <c r="I30" s="41">
        <f t="shared" si="0"/>
        <v>0</v>
      </c>
      <c r="J30" s="42">
        <f>ROUND((I30*G30),2)</f>
        <v>0</v>
      </c>
    </row>
    <row r="31" spans="2:10" ht="12.75" customHeight="1">
      <c r="B31" s="16" t="s">
        <v>219</v>
      </c>
      <c r="C31" s="29" t="s">
        <v>48</v>
      </c>
      <c r="D31" s="23" t="s">
        <v>37</v>
      </c>
      <c r="E31" s="48" t="s">
        <v>58</v>
      </c>
      <c r="F31" s="24" t="s">
        <v>8</v>
      </c>
      <c r="G31" s="40">
        <v>1.05</v>
      </c>
      <c r="H31" s="45">
        <v>387.24</v>
      </c>
      <c r="I31" s="41">
        <f t="shared" si="0"/>
        <v>475.18</v>
      </c>
      <c r="J31" s="42">
        <f>ROUND((I31*G31),2)</f>
        <v>498.94</v>
      </c>
    </row>
    <row r="32" spans="2:10" ht="12.75" customHeight="1">
      <c r="B32" s="14"/>
      <c r="C32" s="29"/>
      <c r="D32" s="23"/>
      <c r="E32" s="57" t="s">
        <v>66</v>
      </c>
      <c r="F32" s="39"/>
      <c r="G32" s="40"/>
      <c r="H32" s="41"/>
      <c r="I32" s="41">
        <f t="shared" si="0"/>
        <v>0</v>
      </c>
      <c r="J32" s="44">
        <f>SUM(J30:J31)</f>
        <v>498.94</v>
      </c>
    </row>
    <row r="33" spans="2:10" ht="12.75" customHeight="1">
      <c r="B33" s="14" t="s">
        <v>220</v>
      </c>
      <c r="C33" s="30"/>
      <c r="D33" s="58"/>
      <c r="E33" s="59" t="s">
        <v>93</v>
      </c>
      <c r="F33" s="39"/>
      <c r="G33" s="40"/>
      <c r="H33" s="45"/>
      <c r="I33" s="41">
        <f t="shared" si="0"/>
        <v>0</v>
      </c>
      <c r="J33" s="44"/>
    </row>
    <row r="34" spans="2:12" s="1" customFormat="1" ht="34.5" customHeight="1">
      <c r="B34" s="15" t="s">
        <v>221</v>
      </c>
      <c r="C34" s="63" t="s">
        <v>97</v>
      </c>
      <c r="D34" s="64" t="s">
        <v>37</v>
      </c>
      <c r="E34" s="65" t="s">
        <v>100</v>
      </c>
      <c r="F34" s="66" t="s">
        <v>8</v>
      </c>
      <c r="G34" s="61">
        <v>2.8</v>
      </c>
      <c r="H34" s="45">
        <v>8.56</v>
      </c>
      <c r="I34" s="41">
        <f t="shared" si="0"/>
        <v>10.5</v>
      </c>
      <c r="J34" s="42">
        <f>ROUND((I34*G34),2)</f>
        <v>29.4</v>
      </c>
      <c r="L34" s="6"/>
    </row>
    <row r="35" spans="2:12" s="1" customFormat="1" ht="24" customHeight="1">
      <c r="B35" s="15" t="s">
        <v>222</v>
      </c>
      <c r="C35" s="63" t="s">
        <v>98</v>
      </c>
      <c r="D35" s="64" t="s">
        <v>37</v>
      </c>
      <c r="E35" s="65" t="s">
        <v>99</v>
      </c>
      <c r="F35" s="66" t="s">
        <v>8</v>
      </c>
      <c r="G35" s="61">
        <v>2.8</v>
      </c>
      <c r="H35" s="45">
        <v>32.39</v>
      </c>
      <c r="I35" s="41">
        <f t="shared" si="0"/>
        <v>39.75</v>
      </c>
      <c r="J35" s="42">
        <f>ROUND((I35*G35),2)</f>
        <v>111.3</v>
      </c>
      <c r="L35" s="6"/>
    </row>
    <row r="36" spans="2:12" s="1" customFormat="1" ht="12.75" customHeight="1">
      <c r="B36" s="15" t="s">
        <v>223</v>
      </c>
      <c r="C36" s="29" t="s">
        <v>101</v>
      </c>
      <c r="D36" s="64" t="s">
        <v>37</v>
      </c>
      <c r="E36" s="67" t="s">
        <v>102</v>
      </c>
      <c r="F36" s="66" t="s">
        <v>8</v>
      </c>
      <c r="G36" s="40">
        <v>1.2</v>
      </c>
      <c r="H36" s="45">
        <v>315.59</v>
      </c>
      <c r="I36" s="41">
        <f t="shared" si="0"/>
        <v>387.26</v>
      </c>
      <c r="J36" s="42">
        <f>ROUND((I36*G36),2)</f>
        <v>464.71</v>
      </c>
      <c r="L36" s="6"/>
    </row>
    <row r="37" spans="2:10" ht="12.75" customHeight="1">
      <c r="B37" s="15"/>
      <c r="C37" s="29"/>
      <c r="D37" s="23"/>
      <c r="E37" s="57" t="s">
        <v>65</v>
      </c>
      <c r="F37" s="39"/>
      <c r="G37" s="40"/>
      <c r="H37" s="41"/>
      <c r="I37" s="41">
        <f t="shared" si="0"/>
        <v>0</v>
      </c>
      <c r="J37" s="44">
        <f>SUM(J34:J36)</f>
        <v>605.41</v>
      </c>
    </row>
    <row r="38" spans="2:10" ht="12.75" customHeight="1">
      <c r="B38" s="14" t="s">
        <v>224</v>
      </c>
      <c r="C38" s="30"/>
      <c r="D38" s="58"/>
      <c r="E38" s="59" t="s">
        <v>59</v>
      </c>
      <c r="F38" s="24"/>
      <c r="G38" s="40"/>
      <c r="H38" s="45"/>
      <c r="I38" s="41">
        <f t="shared" si="0"/>
        <v>0</v>
      </c>
      <c r="J38" s="42">
        <f>ROUND((I38*G38),2)</f>
        <v>0</v>
      </c>
    </row>
    <row r="39" spans="2:10" ht="12.75" customHeight="1">
      <c r="B39" s="16" t="s">
        <v>225</v>
      </c>
      <c r="C39" s="29">
        <v>23462</v>
      </c>
      <c r="D39" s="23" t="s">
        <v>71</v>
      </c>
      <c r="E39" s="47" t="s">
        <v>72</v>
      </c>
      <c r="F39" s="39" t="s">
        <v>29</v>
      </c>
      <c r="G39" s="40">
        <v>3</v>
      </c>
      <c r="H39" s="62">
        <v>95.49</v>
      </c>
      <c r="I39" s="41">
        <f t="shared" si="0"/>
        <v>117.18</v>
      </c>
      <c r="J39" s="42">
        <f>ROUND((I39*G39),2)</f>
        <v>351.54</v>
      </c>
    </row>
    <row r="40" spans="2:10" ht="34.5" customHeight="1">
      <c r="B40" s="16" t="s">
        <v>226</v>
      </c>
      <c r="C40" s="29" t="s">
        <v>73</v>
      </c>
      <c r="D40" s="23" t="s">
        <v>37</v>
      </c>
      <c r="E40" s="46" t="s">
        <v>75</v>
      </c>
      <c r="F40" s="39" t="s">
        <v>29</v>
      </c>
      <c r="G40" s="40">
        <v>1</v>
      </c>
      <c r="H40" s="45">
        <v>163.24</v>
      </c>
      <c r="I40" s="41">
        <f t="shared" si="0"/>
        <v>200.31</v>
      </c>
      <c r="J40" s="42">
        <f>ROUND((I40*G40),2)</f>
        <v>200.31</v>
      </c>
    </row>
    <row r="41" spans="2:10" ht="22.5" customHeight="1">
      <c r="B41" s="16" t="s">
        <v>227</v>
      </c>
      <c r="C41" s="29" t="s">
        <v>74</v>
      </c>
      <c r="D41" s="23" t="s">
        <v>37</v>
      </c>
      <c r="E41" s="46" t="s">
        <v>76</v>
      </c>
      <c r="F41" s="39" t="s">
        <v>29</v>
      </c>
      <c r="G41" s="40">
        <v>1</v>
      </c>
      <c r="H41" s="45">
        <v>215.49</v>
      </c>
      <c r="I41" s="41">
        <f t="shared" si="0"/>
        <v>264.43</v>
      </c>
      <c r="J41" s="42">
        <f>ROUND((I41*G41),2)</f>
        <v>264.43</v>
      </c>
    </row>
    <row r="42" spans="2:10" ht="12.75" customHeight="1">
      <c r="B42" s="14"/>
      <c r="C42" s="29"/>
      <c r="D42" s="23"/>
      <c r="E42" s="57" t="s">
        <v>64</v>
      </c>
      <c r="F42" s="39"/>
      <c r="G42" s="40"/>
      <c r="H42" s="41"/>
      <c r="I42" s="41">
        <f t="shared" si="0"/>
        <v>0</v>
      </c>
      <c r="J42" s="44">
        <f>SUM(J38:J41)</f>
        <v>816.28</v>
      </c>
    </row>
    <row r="43" spans="2:10" ht="12.75" customHeight="1">
      <c r="B43" s="14" t="s">
        <v>228</v>
      </c>
      <c r="C43" s="30"/>
      <c r="D43" s="58"/>
      <c r="E43" s="59" t="s">
        <v>60</v>
      </c>
      <c r="F43" s="24"/>
      <c r="G43" s="40"/>
      <c r="H43" s="45"/>
      <c r="I43" s="41">
        <f t="shared" si="0"/>
        <v>0</v>
      </c>
      <c r="J43" s="42">
        <f>ROUND((I43*G43),2)</f>
        <v>0</v>
      </c>
    </row>
    <row r="44" spans="2:10" ht="78.75" customHeight="1">
      <c r="B44" s="16" t="s">
        <v>229</v>
      </c>
      <c r="C44" s="29" t="s">
        <v>77</v>
      </c>
      <c r="D44" s="23" t="s">
        <v>37</v>
      </c>
      <c r="E44" s="46" t="s">
        <v>78</v>
      </c>
      <c r="F44" s="24" t="s">
        <v>29</v>
      </c>
      <c r="G44" s="40">
        <v>2</v>
      </c>
      <c r="H44" s="45">
        <v>270.83</v>
      </c>
      <c r="I44" s="41">
        <f t="shared" si="0"/>
        <v>332.34</v>
      </c>
      <c r="J44" s="42">
        <f>ROUND((I44*G44),2)</f>
        <v>664.68</v>
      </c>
    </row>
    <row r="45" spans="2:10" ht="12.75" customHeight="1">
      <c r="B45" s="14"/>
      <c r="C45" s="29"/>
      <c r="D45" s="23"/>
      <c r="E45" s="57" t="s">
        <v>63</v>
      </c>
      <c r="F45" s="39"/>
      <c r="G45" s="40"/>
      <c r="H45" s="41"/>
      <c r="I45" s="41">
        <f t="shared" si="0"/>
        <v>0</v>
      </c>
      <c r="J45" s="44">
        <f>SUM(J43:J44)</f>
        <v>664.68</v>
      </c>
    </row>
    <row r="46" spans="2:10" ht="12.75" customHeight="1">
      <c r="B46" s="14" t="s">
        <v>230</v>
      </c>
      <c r="C46" s="30"/>
      <c r="D46" s="58"/>
      <c r="E46" s="59" t="s">
        <v>94</v>
      </c>
      <c r="F46" s="39"/>
      <c r="G46" s="40"/>
      <c r="H46" s="45"/>
      <c r="I46" s="41">
        <f t="shared" si="0"/>
        <v>0</v>
      </c>
      <c r="J46" s="44"/>
    </row>
    <row r="47" spans="2:10" ht="36" customHeight="1">
      <c r="B47" s="15" t="s">
        <v>231</v>
      </c>
      <c r="C47" s="68" t="s">
        <v>103</v>
      </c>
      <c r="D47" s="64" t="s">
        <v>37</v>
      </c>
      <c r="E47" s="65" t="s">
        <v>104</v>
      </c>
      <c r="F47" s="24" t="s">
        <v>105</v>
      </c>
      <c r="G47" s="40">
        <v>142.6</v>
      </c>
      <c r="H47" s="45">
        <v>319.92</v>
      </c>
      <c r="I47" s="41">
        <f t="shared" si="0"/>
        <v>392.57</v>
      </c>
      <c r="J47" s="42">
        <f>ROUND((I47*G47),2)</f>
        <v>55980.48</v>
      </c>
    </row>
    <row r="48" spans="2:10" ht="24" customHeight="1">
      <c r="B48" s="15" t="s">
        <v>232</v>
      </c>
      <c r="C48" s="68" t="s">
        <v>106</v>
      </c>
      <c r="D48" s="64" t="s">
        <v>37</v>
      </c>
      <c r="E48" s="65" t="s">
        <v>107</v>
      </c>
      <c r="F48" s="39" t="s">
        <v>8</v>
      </c>
      <c r="G48" s="61">
        <v>0.79</v>
      </c>
      <c r="H48" s="45">
        <v>2813.25</v>
      </c>
      <c r="I48" s="41">
        <f t="shared" si="0"/>
        <v>3452.14</v>
      </c>
      <c r="J48" s="42">
        <f>ROUND((I48*G48),2)</f>
        <v>2727.19</v>
      </c>
    </row>
    <row r="49" spans="2:10" ht="12.75" customHeight="1">
      <c r="B49" s="15" t="s">
        <v>233</v>
      </c>
      <c r="C49" s="68" t="s">
        <v>48</v>
      </c>
      <c r="D49" s="64" t="s">
        <v>37</v>
      </c>
      <c r="E49" s="67" t="s">
        <v>108</v>
      </c>
      <c r="F49" s="39" t="s">
        <v>8</v>
      </c>
      <c r="G49" s="40">
        <v>6</v>
      </c>
      <c r="H49" s="45">
        <v>387.24</v>
      </c>
      <c r="I49" s="41">
        <f t="shared" si="0"/>
        <v>475.18</v>
      </c>
      <c r="J49" s="42">
        <f>ROUND((I49*G49),2)</f>
        <v>2851.08</v>
      </c>
    </row>
    <row r="50" spans="2:10" ht="12.75" customHeight="1">
      <c r="B50" s="15" t="s">
        <v>234</v>
      </c>
      <c r="C50" s="68" t="s">
        <v>48</v>
      </c>
      <c r="D50" s="64" t="s">
        <v>37</v>
      </c>
      <c r="E50" s="67" t="s">
        <v>109</v>
      </c>
      <c r="F50" s="39" t="s">
        <v>8</v>
      </c>
      <c r="G50" s="40">
        <v>2.4</v>
      </c>
      <c r="H50" s="45">
        <v>387.24</v>
      </c>
      <c r="I50" s="41">
        <f t="shared" si="0"/>
        <v>475.18</v>
      </c>
      <c r="J50" s="42">
        <f>ROUND((I50*G50),2)</f>
        <v>1140.43</v>
      </c>
    </row>
    <row r="51" spans="2:10" ht="12.75" customHeight="1" thickBot="1">
      <c r="B51" s="70"/>
      <c r="C51" s="71"/>
      <c r="D51" s="72"/>
      <c r="E51" s="73" t="s">
        <v>62</v>
      </c>
      <c r="F51" s="74"/>
      <c r="G51" s="75"/>
      <c r="H51" s="76"/>
      <c r="I51" s="76">
        <f>ROUND((H51*1.2952),2)</f>
        <v>0</v>
      </c>
      <c r="J51" s="77">
        <f>SUM(J47:J50)</f>
        <v>62699.18000000001</v>
      </c>
    </row>
    <row r="52" spans="2:12" s="89" customFormat="1" ht="9" customHeight="1" thickBot="1">
      <c r="B52" s="81"/>
      <c r="C52" s="82"/>
      <c r="D52" s="83"/>
      <c r="E52" s="84"/>
      <c r="F52" s="85"/>
      <c r="G52" s="86"/>
      <c r="H52" s="87"/>
      <c r="I52" s="87"/>
      <c r="J52" s="88"/>
      <c r="L52" s="90"/>
    </row>
    <row r="53" spans="2:10" ht="21" customHeight="1" thickBot="1">
      <c r="B53" s="169" t="s">
        <v>0</v>
      </c>
      <c r="C53" s="170"/>
      <c r="D53" s="170"/>
      <c r="E53" s="170"/>
      <c r="F53" s="170"/>
      <c r="G53" s="170"/>
      <c r="H53" s="170"/>
      <c r="I53" s="170"/>
      <c r="J53" s="185"/>
    </row>
    <row r="54" spans="2:10" ht="15" customHeight="1">
      <c r="B54" s="173" t="s">
        <v>1</v>
      </c>
      <c r="C54" s="174"/>
      <c r="D54" s="174"/>
      <c r="E54" s="174"/>
      <c r="F54" s="175"/>
      <c r="G54" s="176" t="s">
        <v>366</v>
      </c>
      <c r="H54" s="177"/>
      <c r="I54" s="177"/>
      <c r="J54" s="178"/>
    </row>
    <row r="55" spans="2:10" ht="15" customHeight="1">
      <c r="B55" s="179" t="s">
        <v>36</v>
      </c>
      <c r="C55" s="180"/>
      <c r="D55" s="180"/>
      <c r="E55" s="180"/>
      <c r="F55" s="181"/>
      <c r="G55" s="182" t="s">
        <v>111</v>
      </c>
      <c r="H55" s="183"/>
      <c r="I55" s="183"/>
      <c r="J55" s="184"/>
    </row>
    <row r="56" spans="2:10" ht="15" customHeight="1">
      <c r="B56" s="154" t="s">
        <v>370</v>
      </c>
      <c r="C56" s="155"/>
      <c r="D56" s="155"/>
      <c r="E56" s="155"/>
      <c r="F56" s="156"/>
      <c r="G56" s="157" t="s">
        <v>32</v>
      </c>
      <c r="H56" s="158"/>
      <c r="I56" s="158"/>
      <c r="J56" s="159"/>
    </row>
    <row r="57" spans="2:10" ht="15" customHeight="1">
      <c r="B57" s="179" t="s">
        <v>88</v>
      </c>
      <c r="C57" s="180"/>
      <c r="D57" s="180"/>
      <c r="E57" s="180"/>
      <c r="F57" s="181"/>
      <c r="G57" s="160" t="s">
        <v>33</v>
      </c>
      <c r="H57" s="161"/>
      <c r="I57" s="161" t="s">
        <v>34</v>
      </c>
      <c r="J57" s="162"/>
    </row>
    <row r="58" spans="2:10" ht="15" customHeight="1" thickBot="1">
      <c r="B58" s="163" t="s">
        <v>110</v>
      </c>
      <c r="C58" s="164"/>
      <c r="D58" s="164"/>
      <c r="E58" s="164"/>
      <c r="F58" s="165"/>
      <c r="G58" s="166" t="s">
        <v>112</v>
      </c>
      <c r="H58" s="167"/>
      <c r="I58" s="167"/>
      <c r="J58" s="168"/>
    </row>
    <row r="59" spans="2:10" ht="36" customHeight="1" thickBot="1">
      <c r="B59" s="18" t="s">
        <v>2</v>
      </c>
      <c r="C59" s="19" t="s">
        <v>3</v>
      </c>
      <c r="D59" s="19" t="s">
        <v>35</v>
      </c>
      <c r="E59" s="19" t="s">
        <v>4</v>
      </c>
      <c r="F59" s="19" t="s">
        <v>16</v>
      </c>
      <c r="G59" s="19" t="s">
        <v>5</v>
      </c>
      <c r="H59" s="20" t="s">
        <v>17</v>
      </c>
      <c r="I59" s="20" t="s">
        <v>18</v>
      </c>
      <c r="J59" s="21" t="s">
        <v>6</v>
      </c>
    </row>
    <row r="60" spans="2:10" ht="12.75" customHeight="1">
      <c r="B60" s="25" t="s">
        <v>235</v>
      </c>
      <c r="C60" s="28"/>
      <c r="D60" s="78"/>
      <c r="E60" s="79" t="s">
        <v>79</v>
      </c>
      <c r="F60" s="80"/>
      <c r="G60" s="35"/>
      <c r="H60" s="36"/>
      <c r="I60" s="36">
        <f>ROUND((H60*1.2952),2)</f>
        <v>0</v>
      </c>
      <c r="J60" s="37">
        <f>ROUND((I60*G60),2)</f>
        <v>0</v>
      </c>
    </row>
    <row r="61" spans="2:10" ht="22.5" customHeight="1">
      <c r="B61" s="16" t="s">
        <v>236</v>
      </c>
      <c r="C61" s="29" t="s">
        <v>25</v>
      </c>
      <c r="D61" s="23" t="s">
        <v>37</v>
      </c>
      <c r="E61" s="48" t="s">
        <v>80</v>
      </c>
      <c r="F61" s="24" t="s">
        <v>8</v>
      </c>
      <c r="G61" s="40">
        <v>525.9</v>
      </c>
      <c r="H61" s="45">
        <v>14.1</v>
      </c>
      <c r="I61" s="41">
        <f>ROUND((H61*1.2271),2)</f>
        <v>17.3</v>
      </c>
      <c r="J61" s="42">
        <f>ROUND((I61*G61),2)</f>
        <v>9098.07</v>
      </c>
    </row>
    <row r="62" spans="2:11" ht="22.5" customHeight="1">
      <c r="B62" s="16" t="s">
        <v>237</v>
      </c>
      <c r="C62" s="29" t="s">
        <v>81</v>
      </c>
      <c r="D62" s="23" t="s">
        <v>37</v>
      </c>
      <c r="E62" s="46" t="s">
        <v>84</v>
      </c>
      <c r="F62" s="24" t="s">
        <v>8</v>
      </c>
      <c r="G62" s="40">
        <v>110.84</v>
      </c>
      <c r="H62" s="45">
        <v>15.64</v>
      </c>
      <c r="I62" s="41">
        <f aca="true" t="shared" si="2" ref="I62:I67">ROUND((H62*1.2271),2)</f>
        <v>19.19</v>
      </c>
      <c r="J62" s="42">
        <f>ROUND((I62*G62),2)</f>
        <v>2127.02</v>
      </c>
      <c r="K62" s="4"/>
    </row>
    <row r="63" spans="2:255" ht="22.5" customHeight="1">
      <c r="B63" s="16" t="s">
        <v>238</v>
      </c>
      <c r="C63" s="29" t="s">
        <v>82</v>
      </c>
      <c r="D63" s="23" t="s">
        <v>37</v>
      </c>
      <c r="E63" s="46" t="s">
        <v>85</v>
      </c>
      <c r="F63" s="24" t="s">
        <v>8</v>
      </c>
      <c r="G63" s="40">
        <v>55.86</v>
      </c>
      <c r="H63" s="45">
        <v>19.57</v>
      </c>
      <c r="I63" s="41">
        <f t="shared" si="2"/>
        <v>24.01</v>
      </c>
      <c r="J63" s="42">
        <f>ROUND((I63*G63),2)</f>
        <v>1341.2</v>
      </c>
      <c r="K63" s="4"/>
      <c r="IU63" s="2">
        <f>SUM(A63:IT63)</f>
        <v>1440.64</v>
      </c>
    </row>
    <row r="64" spans="2:255" ht="22.5" customHeight="1">
      <c r="B64" s="16" t="s">
        <v>239</v>
      </c>
      <c r="C64" s="29" t="s">
        <v>26</v>
      </c>
      <c r="D64" s="60" t="s">
        <v>83</v>
      </c>
      <c r="E64" s="46" t="s">
        <v>86</v>
      </c>
      <c r="F64" s="24" t="s">
        <v>8</v>
      </c>
      <c r="G64" s="40">
        <v>45.96</v>
      </c>
      <c r="H64" s="45">
        <v>34.28</v>
      </c>
      <c r="I64" s="41">
        <f t="shared" si="2"/>
        <v>42.06</v>
      </c>
      <c r="J64" s="42">
        <f>ROUND((I64*G64),2)</f>
        <v>1933.08</v>
      </c>
      <c r="K64" s="4"/>
      <c r="IU64" s="2">
        <f>SUM(A64:IT64)</f>
        <v>2055.38</v>
      </c>
    </row>
    <row r="65" spans="2:10" ht="12.75" customHeight="1">
      <c r="B65" s="14"/>
      <c r="C65" s="29"/>
      <c r="D65" s="23"/>
      <c r="E65" s="57" t="s">
        <v>95</v>
      </c>
      <c r="F65" s="39"/>
      <c r="G65" s="40"/>
      <c r="H65" s="41"/>
      <c r="I65" s="41">
        <f t="shared" si="2"/>
        <v>0</v>
      </c>
      <c r="J65" s="44">
        <f>SUM(J60:J64)</f>
        <v>14499.37</v>
      </c>
    </row>
    <row r="66" spans="2:10" ht="12.75" customHeight="1">
      <c r="B66" s="14" t="s">
        <v>240</v>
      </c>
      <c r="C66" s="30"/>
      <c r="D66" s="58"/>
      <c r="E66" s="59" t="s">
        <v>61</v>
      </c>
      <c r="F66" s="24"/>
      <c r="G66" s="40"/>
      <c r="H66" s="45"/>
      <c r="I66" s="41">
        <f t="shared" si="2"/>
        <v>0</v>
      </c>
      <c r="J66" s="42">
        <f>ROUND((I66*G66),2)</f>
        <v>0</v>
      </c>
    </row>
    <row r="67" spans="2:10" ht="12.75" customHeight="1">
      <c r="B67" s="15" t="s">
        <v>241</v>
      </c>
      <c r="C67" s="29" t="s">
        <v>27</v>
      </c>
      <c r="D67" s="23" t="s">
        <v>37</v>
      </c>
      <c r="E67" s="49" t="s">
        <v>28</v>
      </c>
      <c r="F67" s="51" t="s">
        <v>8</v>
      </c>
      <c r="G67" s="50">
        <v>113.05</v>
      </c>
      <c r="H67" s="45">
        <v>6.56</v>
      </c>
      <c r="I67" s="41">
        <f t="shared" si="2"/>
        <v>8.05</v>
      </c>
      <c r="J67" s="42">
        <f>ROUND((I67*G67),2)</f>
        <v>910.05</v>
      </c>
    </row>
    <row r="68" spans="2:10" ht="12.75" customHeight="1" thickBot="1">
      <c r="B68" s="26"/>
      <c r="C68" s="31"/>
      <c r="D68" s="27"/>
      <c r="E68" s="52" t="s">
        <v>96</v>
      </c>
      <c r="F68" s="53"/>
      <c r="G68" s="54"/>
      <c r="H68" s="55"/>
      <c r="I68" s="55">
        <f>ROUND((H68*1.2952),2)</f>
        <v>0</v>
      </c>
      <c r="J68" s="56">
        <f>SUM(J66:J67)</f>
        <v>910.05</v>
      </c>
    </row>
    <row r="69" spans="2:10" ht="13.5" customHeight="1" thickBot="1">
      <c r="B69" s="186" t="s">
        <v>289</v>
      </c>
      <c r="C69" s="187"/>
      <c r="D69" s="187"/>
      <c r="E69" s="187"/>
      <c r="F69" s="187"/>
      <c r="G69" s="187"/>
      <c r="H69" s="187"/>
      <c r="I69" s="188"/>
      <c r="J69" s="123">
        <f>SUM(J11:J68)/2</f>
        <v>88238.91999999998</v>
      </c>
    </row>
    <row r="70" spans="2:10" ht="13.5" customHeight="1" thickBot="1">
      <c r="B70" s="91">
        <v>2</v>
      </c>
      <c r="C70" s="92"/>
      <c r="D70" s="93"/>
      <c r="E70" s="96" t="s">
        <v>242</v>
      </c>
      <c r="F70" s="121"/>
      <c r="G70" s="121"/>
      <c r="H70" s="121"/>
      <c r="I70" s="121"/>
      <c r="J70" s="122"/>
    </row>
    <row r="71" spans="2:12" s="1" customFormat="1" ht="13.5" customHeight="1">
      <c r="B71" s="25" t="s">
        <v>9</v>
      </c>
      <c r="C71" s="28"/>
      <c r="D71" s="32"/>
      <c r="E71" s="97" t="s">
        <v>40</v>
      </c>
      <c r="F71" s="34"/>
      <c r="G71" s="35"/>
      <c r="H71" s="36"/>
      <c r="I71" s="36">
        <f>ROUND((H71*1.25),2)</f>
        <v>0</v>
      </c>
      <c r="J71" s="37">
        <f>ROUND((G71*I71),2)</f>
        <v>0</v>
      </c>
      <c r="L71" s="6"/>
    </row>
    <row r="72" spans="2:12" s="1" customFormat="1" ht="44.25" customHeight="1">
      <c r="B72" s="15" t="s">
        <v>243</v>
      </c>
      <c r="C72" s="98" t="s">
        <v>20</v>
      </c>
      <c r="D72" s="23" t="s">
        <v>37</v>
      </c>
      <c r="E72" s="65" t="s">
        <v>113</v>
      </c>
      <c r="F72" s="39" t="s">
        <v>8</v>
      </c>
      <c r="G72" s="40">
        <v>2</v>
      </c>
      <c r="H72" s="41">
        <v>303.81</v>
      </c>
      <c r="I72" s="41">
        <f>ROUND((H72*1.2271),2)</f>
        <v>372.81</v>
      </c>
      <c r="J72" s="42">
        <f>ROUND((I72*G72),2)</f>
        <v>745.62</v>
      </c>
      <c r="L72" s="6"/>
    </row>
    <row r="73" spans="2:10" ht="12.75" customHeight="1">
      <c r="B73" s="15"/>
      <c r="C73" s="29"/>
      <c r="D73" s="23"/>
      <c r="E73" s="99" t="s">
        <v>114</v>
      </c>
      <c r="F73" s="39"/>
      <c r="G73" s="40"/>
      <c r="H73" s="41"/>
      <c r="I73" s="41">
        <f aca="true" t="shared" si="3" ref="I73:I109">ROUND((H73*1.2271),2)</f>
        <v>0</v>
      </c>
      <c r="J73" s="44">
        <f>SUM(J71:J72)</f>
        <v>745.62</v>
      </c>
    </row>
    <row r="74" spans="2:10" ht="12.75" customHeight="1">
      <c r="B74" s="14">
        <v>2</v>
      </c>
      <c r="C74" s="29"/>
      <c r="D74" s="23"/>
      <c r="E74" s="100" t="s">
        <v>39</v>
      </c>
      <c r="F74" s="39"/>
      <c r="G74" s="40"/>
      <c r="H74" s="41"/>
      <c r="I74" s="41">
        <f t="shared" si="3"/>
        <v>0</v>
      </c>
      <c r="J74" s="44"/>
    </row>
    <row r="75" spans="2:10" ht="14.25" customHeight="1" hidden="1">
      <c r="B75" s="15" t="s">
        <v>9</v>
      </c>
      <c r="C75" s="98" t="s">
        <v>115</v>
      </c>
      <c r="D75" s="23" t="s">
        <v>37</v>
      </c>
      <c r="E75" s="65" t="s">
        <v>116</v>
      </c>
      <c r="F75" s="39" t="s">
        <v>8</v>
      </c>
      <c r="G75" s="40">
        <v>5</v>
      </c>
      <c r="H75" s="41">
        <v>8.79</v>
      </c>
      <c r="I75" s="41">
        <f t="shared" si="3"/>
        <v>10.79</v>
      </c>
      <c r="J75" s="42">
        <f aca="true" t="shared" si="4" ref="J75:J106">ROUND((I75*G75),2)</f>
        <v>53.95</v>
      </c>
    </row>
    <row r="76" spans="2:10" ht="33.75">
      <c r="B76" s="15" t="s">
        <v>244</v>
      </c>
      <c r="C76" s="98" t="s">
        <v>117</v>
      </c>
      <c r="D76" s="23" t="s">
        <v>37</v>
      </c>
      <c r="E76" s="65" t="s">
        <v>118</v>
      </c>
      <c r="F76" s="39" t="s">
        <v>8</v>
      </c>
      <c r="G76" s="40">
        <v>16.8</v>
      </c>
      <c r="H76" s="41">
        <v>18.31</v>
      </c>
      <c r="I76" s="41">
        <f t="shared" si="3"/>
        <v>22.47</v>
      </c>
      <c r="J76" s="42">
        <f t="shared" si="4"/>
        <v>377.5</v>
      </c>
    </row>
    <row r="77" spans="2:10" ht="12.75">
      <c r="B77" s="15"/>
      <c r="C77" s="29"/>
      <c r="D77" s="23"/>
      <c r="E77" s="99" t="s">
        <v>119</v>
      </c>
      <c r="F77" s="39"/>
      <c r="G77" s="40"/>
      <c r="H77" s="41"/>
      <c r="I77" s="41">
        <f t="shared" si="3"/>
        <v>0</v>
      </c>
      <c r="J77" s="44">
        <f>SUM(J75:J76)</f>
        <v>431.45</v>
      </c>
    </row>
    <row r="78" spans="2:10" ht="12.75">
      <c r="B78" s="14" t="s">
        <v>10</v>
      </c>
      <c r="C78" s="29"/>
      <c r="D78" s="23"/>
      <c r="E78" s="101" t="s">
        <v>120</v>
      </c>
      <c r="F78" s="39"/>
      <c r="G78" s="40"/>
      <c r="H78" s="41"/>
      <c r="I78" s="41">
        <f t="shared" si="3"/>
        <v>0</v>
      </c>
      <c r="J78" s="42">
        <f t="shared" si="4"/>
        <v>0</v>
      </c>
    </row>
    <row r="79" spans="2:10" ht="22.5">
      <c r="B79" s="15" t="s">
        <v>245</v>
      </c>
      <c r="C79" s="98" t="s">
        <v>121</v>
      </c>
      <c r="D79" s="23" t="s">
        <v>37</v>
      </c>
      <c r="E79" s="65" t="s">
        <v>122</v>
      </c>
      <c r="F79" s="39" t="s">
        <v>92</v>
      </c>
      <c r="G79" s="40">
        <v>2.3</v>
      </c>
      <c r="H79" s="41">
        <v>60.61</v>
      </c>
      <c r="I79" s="41">
        <f t="shared" si="3"/>
        <v>74.37</v>
      </c>
      <c r="J79" s="42">
        <f t="shared" si="4"/>
        <v>171.05</v>
      </c>
    </row>
    <row r="80" spans="2:10" ht="22.5">
      <c r="B80" s="15" t="s">
        <v>246</v>
      </c>
      <c r="C80" s="98" t="s">
        <v>123</v>
      </c>
      <c r="D80" s="23" t="s">
        <v>37</v>
      </c>
      <c r="E80" s="65" t="s">
        <v>124</v>
      </c>
      <c r="F80" s="39" t="s">
        <v>92</v>
      </c>
      <c r="G80" s="40">
        <v>4.58</v>
      </c>
      <c r="H80" s="41">
        <v>710.18</v>
      </c>
      <c r="I80" s="41">
        <f t="shared" si="3"/>
        <v>871.46</v>
      </c>
      <c r="J80" s="42">
        <f t="shared" si="4"/>
        <v>3991.29</v>
      </c>
    </row>
    <row r="81" spans="2:10" ht="12.75">
      <c r="B81" s="15" t="s">
        <v>247</v>
      </c>
      <c r="C81" s="98" t="s">
        <v>126</v>
      </c>
      <c r="D81" s="23" t="s">
        <v>37</v>
      </c>
      <c r="E81" s="65" t="s">
        <v>127</v>
      </c>
      <c r="F81" s="39" t="s">
        <v>128</v>
      </c>
      <c r="G81" s="40">
        <v>226.4</v>
      </c>
      <c r="H81" s="41">
        <v>11.69</v>
      </c>
      <c r="I81" s="41">
        <f t="shared" si="3"/>
        <v>14.34</v>
      </c>
      <c r="J81" s="42">
        <f t="shared" si="4"/>
        <v>3246.58</v>
      </c>
    </row>
    <row r="82" spans="2:10" ht="22.5">
      <c r="B82" s="15" t="s">
        <v>248</v>
      </c>
      <c r="C82" s="98" t="s">
        <v>130</v>
      </c>
      <c r="D82" s="23" t="s">
        <v>37</v>
      </c>
      <c r="E82" s="65" t="s">
        <v>131</v>
      </c>
      <c r="F82" s="39" t="s">
        <v>128</v>
      </c>
      <c r="G82" s="40">
        <v>60</v>
      </c>
      <c r="H82" s="41">
        <v>11.58</v>
      </c>
      <c r="I82" s="41">
        <f t="shared" si="3"/>
        <v>14.21</v>
      </c>
      <c r="J82" s="42">
        <f t="shared" si="4"/>
        <v>852.6</v>
      </c>
    </row>
    <row r="83" spans="2:10" ht="22.5">
      <c r="B83" s="15" t="s">
        <v>249</v>
      </c>
      <c r="C83" s="98" t="s">
        <v>133</v>
      </c>
      <c r="D83" s="23" t="s">
        <v>37</v>
      </c>
      <c r="E83" s="65" t="s">
        <v>134</v>
      </c>
      <c r="F83" s="39" t="s">
        <v>8</v>
      </c>
      <c r="G83" s="40">
        <v>10.4</v>
      </c>
      <c r="H83" s="41">
        <v>59.49</v>
      </c>
      <c r="I83" s="41">
        <f t="shared" si="3"/>
        <v>73</v>
      </c>
      <c r="J83" s="42">
        <f t="shared" si="4"/>
        <v>759.2</v>
      </c>
    </row>
    <row r="84" spans="2:10" ht="12.75">
      <c r="B84" s="14"/>
      <c r="C84" s="29"/>
      <c r="D84" s="23"/>
      <c r="E84" s="99" t="s">
        <v>135</v>
      </c>
      <c r="F84" s="39"/>
      <c r="G84" s="40"/>
      <c r="H84" s="41"/>
      <c r="I84" s="41">
        <f t="shared" si="3"/>
        <v>0</v>
      </c>
      <c r="J84" s="44">
        <f>SUM(J78:J83)</f>
        <v>9020.720000000001</v>
      </c>
    </row>
    <row r="85" spans="2:10" ht="12.75">
      <c r="B85" s="14" t="s">
        <v>11</v>
      </c>
      <c r="C85" s="30"/>
      <c r="D85" s="58"/>
      <c r="E85" s="100" t="s">
        <v>41</v>
      </c>
      <c r="F85" s="39"/>
      <c r="G85" s="40"/>
      <c r="H85" s="41"/>
      <c r="I85" s="41">
        <f t="shared" si="3"/>
        <v>0</v>
      </c>
      <c r="J85" s="42">
        <f t="shared" si="4"/>
        <v>0</v>
      </c>
    </row>
    <row r="86" spans="2:10" ht="12.75">
      <c r="B86" s="15" t="s">
        <v>250</v>
      </c>
      <c r="C86" s="98" t="s">
        <v>45</v>
      </c>
      <c r="D86" s="23" t="s">
        <v>37</v>
      </c>
      <c r="E86" s="65" t="s">
        <v>54</v>
      </c>
      <c r="F86" s="24" t="s">
        <v>8</v>
      </c>
      <c r="G86" s="40">
        <v>31</v>
      </c>
      <c r="H86" s="102">
        <v>141.82</v>
      </c>
      <c r="I86" s="41">
        <f t="shared" si="3"/>
        <v>174.03</v>
      </c>
      <c r="J86" s="42">
        <f t="shared" si="4"/>
        <v>5394.93</v>
      </c>
    </row>
    <row r="87" spans="2:10" ht="12.75">
      <c r="B87" s="15" t="s">
        <v>251</v>
      </c>
      <c r="C87" s="98" t="s">
        <v>46</v>
      </c>
      <c r="D87" s="23" t="s">
        <v>37</v>
      </c>
      <c r="E87" s="63" t="s">
        <v>55</v>
      </c>
      <c r="F87" s="24" t="s">
        <v>8</v>
      </c>
      <c r="G87" s="40">
        <v>31</v>
      </c>
      <c r="H87" s="102">
        <v>100.68</v>
      </c>
      <c r="I87" s="41">
        <f t="shared" si="3"/>
        <v>123.54</v>
      </c>
      <c r="J87" s="42">
        <f t="shared" si="4"/>
        <v>3829.74</v>
      </c>
    </row>
    <row r="88" spans="2:10" ht="22.5">
      <c r="B88" s="15" t="s">
        <v>252</v>
      </c>
      <c r="C88" s="98" t="s">
        <v>136</v>
      </c>
      <c r="D88" s="23" t="s">
        <v>37</v>
      </c>
      <c r="E88" s="65" t="s">
        <v>137</v>
      </c>
      <c r="F88" s="39" t="s">
        <v>8</v>
      </c>
      <c r="G88" s="40">
        <v>9.3</v>
      </c>
      <c r="H88" s="102">
        <v>27.25</v>
      </c>
      <c r="I88" s="41">
        <f t="shared" si="3"/>
        <v>33.44</v>
      </c>
      <c r="J88" s="42">
        <f t="shared" si="4"/>
        <v>310.99</v>
      </c>
    </row>
    <row r="89" spans="2:10" ht="12.75">
      <c r="B89" s="15" t="s">
        <v>253</v>
      </c>
      <c r="C89" s="103" t="s">
        <v>138</v>
      </c>
      <c r="D89" s="23" t="s">
        <v>37</v>
      </c>
      <c r="E89" s="65" t="s">
        <v>139</v>
      </c>
      <c r="F89" s="39" t="s">
        <v>8</v>
      </c>
      <c r="G89" s="40">
        <v>23.8</v>
      </c>
      <c r="H89" s="104">
        <v>80.71</v>
      </c>
      <c r="I89" s="41">
        <f t="shared" si="3"/>
        <v>99.04</v>
      </c>
      <c r="J89" s="42">
        <f t="shared" si="4"/>
        <v>2357.15</v>
      </c>
    </row>
    <row r="90" spans="2:10" ht="33.75">
      <c r="B90" s="15" t="s">
        <v>254</v>
      </c>
      <c r="C90" s="103" t="s">
        <v>140</v>
      </c>
      <c r="D90" s="23" t="s">
        <v>37</v>
      </c>
      <c r="E90" s="65" t="s">
        <v>141</v>
      </c>
      <c r="F90" s="39" t="s">
        <v>8</v>
      </c>
      <c r="G90" s="40">
        <v>23.8</v>
      </c>
      <c r="H90" s="104">
        <v>37.7</v>
      </c>
      <c r="I90" s="41">
        <f t="shared" si="3"/>
        <v>46.26</v>
      </c>
      <c r="J90" s="42">
        <f t="shared" si="4"/>
        <v>1100.99</v>
      </c>
    </row>
    <row r="91" spans="2:10" ht="12.75">
      <c r="B91" s="15"/>
      <c r="C91" s="29"/>
      <c r="D91" s="23"/>
      <c r="E91" s="99" t="s">
        <v>142</v>
      </c>
      <c r="F91" s="39"/>
      <c r="G91" s="40"/>
      <c r="H91" s="45"/>
      <c r="I91" s="41">
        <f t="shared" si="3"/>
        <v>0</v>
      </c>
      <c r="J91" s="44">
        <f>SUM(J85:J90)</f>
        <v>12993.8</v>
      </c>
    </row>
    <row r="92" spans="2:10" ht="12.75">
      <c r="B92" s="14" t="s">
        <v>12</v>
      </c>
      <c r="C92" s="30"/>
      <c r="D92" s="58"/>
      <c r="E92" s="100" t="s">
        <v>143</v>
      </c>
      <c r="F92" s="24"/>
      <c r="G92" s="40"/>
      <c r="H92" s="45"/>
      <c r="I92" s="41">
        <f t="shared" si="3"/>
        <v>0</v>
      </c>
      <c r="J92" s="42">
        <f t="shared" si="4"/>
        <v>0</v>
      </c>
    </row>
    <row r="93" spans="2:10" ht="33.75">
      <c r="B93" s="15" t="s">
        <v>255</v>
      </c>
      <c r="C93" s="98" t="s">
        <v>144</v>
      </c>
      <c r="D93" s="23" t="s">
        <v>37</v>
      </c>
      <c r="E93" s="65" t="s">
        <v>145</v>
      </c>
      <c r="F93" s="24" t="s">
        <v>8</v>
      </c>
      <c r="G93" s="40">
        <v>0.6</v>
      </c>
      <c r="H93" s="45">
        <v>168.06</v>
      </c>
      <c r="I93" s="41">
        <f t="shared" si="3"/>
        <v>206.23</v>
      </c>
      <c r="J93" s="42">
        <f t="shared" si="4"/>
        <v>123.74</v>
      </c>
    </row>
    <row r="94" spans="2:10" ht="12.75">
      <c r="B94" s="15"/>
      <c r="C94" s="29"/>
      <c r="D94" s="23"/>
      <c r="E94" s="99" t="s">
        <v>146</v>
      </c>
      <c r="F94" s="24"/>
      <c r="G94" s="40"/>
      <c r="H94" s="45"/>
      <c r="I94" s="41">
        <f t="shared" si="3"/>
        <v>0</v>
      </c>
      <c r="J94" s="44">
        <f>SUM(J92:J93)</f>
        <v>123.74</v>
      </c>
    </row>
    <row r="95" spans="2:10" ht="12.75">
      <c r="B95" s="14" t="s">
        <v>13</v>
      </c>
      <c r="C95" s="29"/>
      <c r="D95" s="23"/>
      <c r="E95" s="100" t="s">
        <v>147</v>
      </c>
      <c r="F95" s="24"/>
      <c r="G95" s="40"/>
      <c r="H95" s="45"/>
      <c r="I95" s="41">
        <f t="shared" si="3"/>
        <v>0</v>
      </c>
      <c r="J95" s="42">
        <f t="shared" si="4"/>
        <v>0</v>
      </c>
    </row>
    <row r="96" spans="2:10" ht="12.75" customHeight="1">
      <c r="B96" s="15" t="s">
        <v>256</v>
      </c>
      <c r="C96" s="98" t="s">
        <v>148</v>
      </c>
      <c r="D96" s="23" t="s">
        <v>37</v>
      </c>
      <c r="E96" s="65" t="s">
        <v>149</v>
      </c>
      <c r="F96" s="39" t="s">
        <v>8</v>
      </c>
      <c r="G96" s="40">
        <v>21</v>
      </c>
      <c r="H96" s="41">
        <v>57.32</v>
      </c>
      <c r="I96" s="41">
        <f t="shared" si="3"/>
        <v>70.34</v>
      </c>
      <c r="J96" s="42">
        <f t="shared" si="4"/>
        <v>1477.14</v>
      </c>
    </row>
    <row r="97" spans="2:10" ht="33.75">
      <c r="B97" s="15" t="s">
        <v>257</v>
      </c>
      <c r="C97" s="98" t="s">
        <v>150</v>
      </c>
      <c r="D97" s="23" t="s">
        <v>37</v>
      </c>
      <c r="E97" s="65" t="s">
        <v>151</v>
      </c>
      <c r="F97" s="24" t="s">
        <v>8</v>
      </c>
      <c r="G97" s="40">
        <v>21</v>
      </c>
      <c r="H97" s="45">
        <v>83.78</v>
      </c>
      <c r="I97" s="41">
        <f t="shared" si="3"/>
        <v>102.81</v>
      </c>
      <c r="J97" s="42">
        <f t="shared" si="4"/>
        <v>2159.01</v>
      </c>
    </row>
    <row r="98" spans="2:10" ht="34.5" customHeight="1">
      <c r="B98" s="15" t="s">
        <v>258</v>
      </c>
      <c r="C98" s="98" t="s">
        <v>152</v>
      </c>
      <c r="D98" s="23" t="s">
        <v>37</v>
      </c>
      <c r="E98" s="65" t="s">
        <v>153</v>
      </c>
      <c r="F98" s="24" t="s">
        <v>8</v>
      </c>
      <c r="G98" s="40">
        <v>17.4</v>
      </c>
      <c r="H98" s="45">
        <v>80.68</v>
      </c>
      <c r="I98" s="41">
        <f t="shared" si="3"/>
        <v>99</v>
      </c>
      <c r="J98" s="42">
        <f t="shared" si="4"/>
        <v>1722.6</v>
      </c>
    </row>
    <row r="99" spans="2:10" ht="12.75">
      <c r="B99" s="105"/>
      <c r="C99" s="30"/>
      <c r="D99" s="58"/>
      <c r="E99" s="99" t="s">
        <v>154</v>
      </c>
      <c r="F99" s="24"/>
      <c r="G99" s="40"/>
      <c r="H99" s="45"/>
      <c r="I99" s="41">
        <f t="shared" si="3"/>
        <v>0</v>
      </c>
      <c r="J99" s="44">
        <f>SUM(J95:J98)</f>
        <v>5358.75</v>
      </c>
    </row>
    <row r="100" spans="2:10" ht="12.75">
      <c r="B100" s="105" t="s">
        <v>89</v>
      </c>
      <c r="C100" s="29"/>
      <c r="D100" s="23"/>
      <c r="E100" s="101" t="s">
        <v>155</v>
      </c>
      <c r="F100" s="24"/>
      <c r="G100" s="40"/>
      <c r="H100" s="45"/>
      <c r="I100" s="41">
        <f t="shared" si="3"/>
        <v>0</v>
      </c>
      <c r="J100" s="42">
        <f t="shared" si="4"/>
        <v>0</v>
      </c>
    </row>
    <row r="101" spans="2:10" ht="22.5">
      <c r="B101" s="15" t="s">
        <v>259</v>
      </c>
      <c r="C101" s="98" t="s">
        <v>156</v>
      </c>
      <c r="D101" s="23" t="s">
        <v>37</v>
      </c>
      <c r="E101" s="65" t="s">
        <v>157</v>
      </c>
      <c r="F101" s="39" t="s">
        <v>8</v>
      </c>
      <c r="G101" s="40">
        <v>2</v>
      </c>
      <c r="H101" s="41">
        <v>46.13</v>
      </c>
      <c r="I101" s="41">
        <f t="shared" si="3"/>
        <v>56.61</v>
      </c>
      <c r="J101" s="42">
        <f t="shared" si="4"/>
        <v>113.22</v>
      </c>
    </row>
    <row r="102" spans="2:10" ht="12.75">
      <c r="B102" s="14"/>
      <c r="C102" s="29"/>
      <c r="D102" s="23"/>
      <c r="E102" s="99" t="s">
        <v>158</v>
      </c>
      <c r="F102" s="39"/>
      <c r="G102" s="40"/>
      <c r="H102" s="45"/>
      <c r="I102" s="41">
        <f t="shared" si="3"/>
        <v>0</v>
      </c>
      <c r="J102" s="44">
        <f>SUM(J100:J101)</f>
        <v>113.22</v>
      </c>
    </row>
    <row r="103" spans="2:10" ht="12.75">
      <c r="B103" s="14" t="s">
        <v>260</v>
      </c>
      <c r="C103" s="30"/>
      <c r="D103" s="58"/>
      <c r="E103" s="100" t="s">
        <v>159</v>
      </c>
      <c r="F103" s="24"/>
      <c r="G103" s="40"/>
      <c r="H103" s="45"/>
      <c r="I103" s="41">
        <f t="shared" si="3"/>
        <v>0</v>
      </c>
      <c r="J103" s="42">
        <f t="shared" si="4"/>
        <v>0</v>
      </c>
    </row>
    <row r="104" spans="2:10" ht="33.75">
      <c r="B104" s="16" t="s">
        <v>261</v>
      </c>
      <c r="C104" s="98" t="s">
        <v>97</v>
      </c>
      <c r="D104" s="23" t="s">
        <v>37</v>
      </c>
      <c r="E104" s="65" t="s">
        <v>160</v>
      </c>
      <c r="F104" s="39" t="s">
        <v>8</v>
      </c>
      <c r="G104" s="40">
        <v>10</v>
      </c>
      <c r="H104" s="45">
        <v>8.62</v>
      </c>
      <c r="I104" s="41">
        <f t="shared" si="3"/>
        <v>10.58</v>
      </c>
      <c r="J104" s="42">
        <f t="shared" si="4"/>
        <v>105.8</v>
      </c>
    </row>
    <row r="105" spans="2:10" ht="21" customHeight="1">
      <c r="B105" s="16" t="s">
        <v>262</v>
      </c>
      <c r="C105" s="98" t="s">
        <v>98</v>
      </c>
      <c r="D105" s="23" t="s">
        <v>37</v>
      </c>
      <c r="E105" s="65" t="s">
        <v>99</v>
      </c>
      <c r="F105" s="39" t="s">
        <v>8</v>
      </c>
      <c r="G105" s="40">
        <v>10</v>
      </c>
      <c r="H105" s="45">
        <v>32.55</v>
      </c>
      <c r="I105" s="41">
        <f t="shared" si="3"/>
        <v>39.94</v>
      </c>
      <c r="J105" s="42">
        <f t="shared" si="4"/>
        <v>399.4</v>
      </c>
    </row>
    <row r="106" spans="2:10" ht="33.75">
      <c r="B106" s="16" t="s">
        <v>263</v>
      </c>
      <c r="C106" s="98" t="s">
        <v>161</v>
      </c>
      <c r="D106" s="23" t="s">
        <v>37</v>
      </c>
      <c r="E106" s="65" t="s">
        <v>162</v>
      </c>
      <c r="F106" s="39" t="s">
        <v>105</v>
      </c>
      <c r="G106" s="40">
        <v>3</v>
      </c>
      <c r="H106" s="45">
        <v>37.62</v>
      </c>
      <c r="I106" s="41">
        <f t="shared" si="3"/>
        <v>46.16</v>
      </c>
      <c r="J106" s="42">
        <f t="shared" si="4"/>
        <v>138.48</v>
      </c>
    </row>
    <row r="107" spans="2:10" ht="22.5">
      <c r="B107" s="16" t="s">
        <v>264</v>
      </c>
      <c r="C107" s="103" t="s">
        <v>163</v>
      </c>
      <c r="D107" s="23" t="s">
        <v>37</v>
      </c>
      <c r="E107" s="65" t="s">
        <v>164</v>
      </c>
      <c r="F107" s="39" t="s">
        <v>8</v>
      </c>
      <c r="G107" s="40">
        <v>16.8</v>
      </c>
      <c r="H107" s="45">
        <v>30.75</v>
      </c>
      <c r="I107" s="41">
        <f t="shared" si="3"/>
        <v>37.73</v>
      </c>
      <c r="J107" s="42">
        <f>ROUND((I107*G107),2)</f>
        <v>633.86</v>
      </c>
    </row>
    <row r="108" spans="2:10" ht="33.75">
      <c r="B108" s="16" t="s">
        <v>265</v>
      </c>
      <c r="C108" s="103" t="s">
        <v>165</v>
      </c>
      <c r="D108" s="23" t="s">
        <v>37</v>
      </c>
      <c r="E108" s="65" t="s">
        <v>166</v>
      </c>
      <c r="F108" s="39" t="s">
        <v>8</v>
      </c>
      <c r="G108" s="40">
        <v>16.8</v>
      </c>
      <c r="H108" s="45">
        <v>70.33</v>
      </c>
      <c r="I108" s="41">
        <f t="shared" si="3"/>
        <v>86.3</v>
      </c>
      <c r="J108" s="42">
        <f>ROUND((I108*G108),2)</f>
        <v>1449.84</v>
      </c>
    </row>
    <row r="109" spans="2:10" ht="13.5" thickBot="1">
      <c r="B109" s="26"/>
      <c r="C109" s="71"/>
      <c r="D109" s="72"/>
      <c r="E109" s="106" t="s">
        <v>167</v>
      </c>
      <c r="F109" s="74"/>
      <c r="G109" s="75"/>
      <c r="H109" s="55"/>
      <c r="I109" s="76">
        <f t="shared" si="3"/>
        <v>0</v>
      </c>
      <c r="J109" s="77">
        <f>SUM(J103:J108)</f>
        <v>2727.38</v>
      </c>
    </row>
    <row r="110" spans="2:10" ht="13.5" thickBot="1">
      <c r="B110" s="82"/>
      <c r="C110" s="82"/>
      <c r="D110" s="107"/>
      <c r="E110" s="108"/>
      <c r="F110" s="109"/>
      <c r="G110" s="86"/>
      <c r="H110" s="87"/>
      <c r="I110" s="87"/>
      <c r="J110" s="87"/>
    </row>
    <row r="111" spans="2:10" ht="13.5" thickBot="1">
      <c r="B111" s="169" t="s">
        <v>0</v>
      </c>
      <c r="C111" s="170"/>
      <c r="D111" s="170"/>
      <c r="E111" s="170"/>
      <c r="F111" s="170"/>
      <c r="G111" s="170"/>
      <c r="H111" s="170"/>
      <c r="I111" s="170"/>
      <c r="J111" s="185"/>
    </row>
    <row r="112" spans="2:10" ht="12.75">
      <c r="B112" s="173" t="s">
        <v>1</v>
      </c>
      <c r="C112" s="174"/>
      <c r="D112" s="174"/>
      <c r="E112" s="174"/>
      <c r="F112" s="175"/>
      <c r="G112" s="176" t="s">
        <v>367</v>
      </c>
      <c r="H112" s="177"/>
      <c r="I112" s="177"/>
      <c r="J112" s="178"/>
    </row>
    <row r="113" spans="2:10" ht="12.75">
      <c r="B113" s="179" t="s">
        <v>182</v>
      </c>
      <c r="C113" s="180"/>
      <c r="D113" s="180"/>
      <c r="E113" s="180"/>
      <c r="F113" s="181"/>
      <c r="G113" s="182" t="s">
        <v>111</v>
      </c>
      <c r="H113" s="183"/>
      <c r="I113" s="183"/>
      <c r="J113" s="184"/>
    </row>
    <row r="114" spans="2:10" ht="12.75">
      <c r="B114" s="154" t="s">
        <v>370</v>
      </c>
      <c r="C114" s="155"/>
      <c r="D114" s="155"/>
      <c r="E114" s="155"/>
      <c r="F114" s="156"/>
      <c r="G114" s="157" t="s">
        <v>32</v>
      </c>
      <c r="H114" s="158"/>
      <c r="I114" s="158"/>
      <c r="J114" s="159"/>
    </row>
    <row r="115" spans="2:10" ht="12.75">
      <c r="B115" s="179" t="s">
        <v>88</v>
      </c>
      <c r="C115" s="180"/>
      <c r="D115" s="180"/>
      <c r="E115" s="180"/>
      <c r="F115" s="181"/>
      <c r="G115" s="160" t="s">
        <v>33</v>
      </c>
      <c r="H115" s="161"/>
      <c r="I115" s="161" t="s">
        <v>34</v>
      </c>
      <c r="J115" s="162"/>
    </row>
    <row r="116" spans="2:10" ht="13.5" thickBot="1">
      <c r="B116" s="163" t="s">
        <v>110</v>
      </c>
      <c r="C116" s="164"/>
      <c r="D116" s="164"/>
      <c r="E116" s="164"/>
      <c r="F116" s="165"/>
      <c r="G116" s="166" t="s">
        <v>112</v>
      </c>
      <c r="H116" s="167"/>
      <c r="I116" s="167"/>
      <c r="J116" s="168"/>
    </row>
    <row r="117" spans="2:10" ht="32.25" customHeight="1" thickBot="1">
      <c r="B117" s="18" t="s">
        <v>2</v>
      </c>
      <c r="C117" s="19" t="s">
        <v>3</v>
      </c>
      <c r="D117" s="19" t="s">
        <v>35</v>
      </c>
      <c r="E117" s="19" t="s">
        <v>4</v>
      </c>
      <c r="F117" s="19" t="s">
        <v>16</v>
      </c>
      <c r="G117" s="19" t="s">
        <v>5</v>
      </c>
      <c r="H117" s="20" t="s">
        <v>17</v>
      </c>
      <c r="I117" s="20" t="s">
        <v>18</v>
      </c>
      <c r="J117" s="21" t="s">
        <v>6</v>
      </c>
    </row>
    <row r="118" spans="2:10" ht="12.75">
      <c r="B118" s="25" t="s">
        <v>371</v>
      </c>
      <c r="C118" s="145"/>
      <c r="D118" s="146"/>
      <c r="E118" s="147" t="s">
        <v>168</v>
      </c>
      <c r="F118" s="34"/>
      <c r="G118" s="35"/>
      <c r="H118" s="36"/>
      <c r="I118" s="36">
        <f aca="true" t="shared" si="5" ref="I118:I126">ROUND((H118*1.2271),2)</f>
        <v>0</v>
      </c>
      <c r="J118" s="37">
        <f>ROUND((I118*G118),2)</f>
        <v>0</v>
      </c>
    </row>
    <row r="119" spans="2:10" ht="33.75">
      <c r="B119" s="15" t="s">
        <v>266</v>
      </c>
      <c r="C119" s="98" t="s">
        <v>169</v>
      </c>
      <c r="D119" s="23" t="s">
        <v>37</v>
      </c>
      <c r="E119" s="65" t="s">
        <v>170</v>
      </c>
      <c r="F119" s="24" t="s">
        <v>29</v>
      </c>
      <c r="G119" s="40">
        <v>2</v>
      </c>
      <c r="H119" s="45">
        <v>112.64</v>
      </c>
      <c r="I119" s="41">
        <f t="shared" si="5"/>
        <v>138.22</v>
      </c>
      <c r="J119" s="42">
        <f>ROUND((I119*G119),2)</f>
        <v>276.44</v>
      </c>
    </row>
    <row r="120" spans="2:10" ht="12.75">
      <c r="B120" s="105"/>
      <c r="C120" s="30"/>
      <c r="D120" s="58"/>
      <c r="E120" s="99" t="s">
        <v>171</v>
      </c>
      <c r="F120" s="24"/>
      <c r="G120" s="40"/>
      <c r="H120" s="45"/>
      <c r="I120" s="41">
        <f t="shared" si="5"/>
        <v>0</v>
      </c>
      <c r="J120" s="44">
        <f>SUM(J118:J119)</f>
        <v>276.44</v>
      </c>
    </row>
    <row r="121" spans="2:10" ht="12.75">
      <c r="B121" s="105" t="s">
        <v>267</v>
      </c>
      <c r="C121" s="29"/>
      <c r="D121" s="23"/>
      <c r="E121" s="100" t="s">
        <v>79</v>
      </c>
      <c r="F121" s="24"/>
      <c r="G121" s="40"/>
      <c r="H121" s="45"/>
      <c r="I121" s="41">
        <f t="shared" si="5"/>
        <v>0</v>
      </c>
      <c r="J121" s="42">
        <f aca="true" t="shared" si="6" ref="J121:J126">ROUND((I121*G121),2)</f>
        <v>0</v>
      </c>
    </row>
    <row r="122" spans="2:10" ht="12.75">
      <c r="B122" s="15" t="s">
        <v>272</v>
      </c>
      <c r="C122" s="98" t="s">
        <v>172</v>
      </c>
      <c r="D122" s="23" t="s">
        <v>37</v>
      </c>
      <c r="E122" s="63" t="s">
        <v>173</v>
      </c>
      <c r="F122" s="39" t="s">
        <v>8</v>
      </c>
      <c r="G122" s="40">
        <v>350.38</v>
      </c>
      <c r="H122" s="102">
        <v>2.69</v>
      </c>
      <c r="I122" s="41">
        <f t="shared" si="5"/>
        <v>3.3</v>
      </c>
      <c r="J122" s="42">
        <f t="shared" si="6"/>
        <v>1156.25</v>
      </c>
    </row>
    <row r="123" spans="2:10" ht="21.75" customHeight="1">
      <c r="B123" s="15" t="s">
        <v>273</v>
      </c>
      <c r="C123" s="98" t="s">
        <v>25</v>
      </c>
      <c r="D123" s="23" t="s">
        <v>37</v>
      </c>
      <c r="E123" s="65" t="s">
        <v>174</v>
      </c>
      <c r="F123" s="39" t="s">
        <v>8</v>
      </c>
      <c r="G123" s="40">
        <v>358.38</v>
      </c>
      <c r="H123" s="102">
        <v>14.1</v>
      </c>
      <c r="I123" s="41">
        <f t="shared" si="5"/>
        <v>17.3</v>
      </c>
      <c r="J123" s="42">
        <f t="shared" si="6"/>
        <v>6199.97</v>
      </c>
    </row>
    <row r="124" spans="2:10" ht="22.5">
      <c r="B124" s="15" t="s">
        <v>274</v>
      </c>
      <c r="C124" s="98" t="s">
        <v>175</v>
      </c>
      <c r="D124" s="23" t="s">
        <v>37</v>
      </c>
      <c r="E124" s="65" t="s">
        <v>176</v>
      </c>
      <c r="F124" s="39" t="s">
        <v>8</v>
      </c>
      <c r="G124" s="40">
        <v>27.54</v>
      </c>
      <c r="H124" s="102">
        <v>27.29</v>
      </c>
      <c r="I124" s="41">
        <f t="shared" si="5"/>
        <v>33.49</v>
      </c>
      <c r="J124" s="42">
        <f t="shared" si="6"/>
        <v>922.31</v>
      </c>
    </row>
    <row r="125" spans="2:10" ht="22.5">
      <c r="B125" s="15" t="s">
        <v>275</v>
      </c>
      <c r="C125" s="98" t="s">
        <v>177</v>
      </c>
      <c r="D125" s="23" t="s">
        <v>37</v>
      </c>
      <c r="E125" s="65" t="s">
        <v>178</v>
      </c>
      <c r="F125" s="39" t="s">
        <v>8</v>
      </c>
      <c r="G125" s="40">
        <v>10.73</v>
      </c>
      <c r="H125" s="102">
        <v>23.94</v>
      </c>
      <c r="I125" s="41">
        <f t="shared" si="5"/>
        <v>29.38</v>
      </c>
      <c r="J125" s="42">
        <f t="shared" si="6"/>
        <v>315.25</v>
      </c>
    </row>
    <row r="126" spans="2:10" ht="22.5">
      <c r="B126" s="15" t="s">
        <v>276</v>
      </c>
      <c r="C126" s="98" t="s">
        <v>179</v>
      </c>
      <c r="D126" s="60" t="s">
        <v>37</v>
      </c>
      <c r="E126" s="65" t="s">
        <v>180</v>
      </c>
      <c r="F126" s="39" t="s">
        <v>8</v>
      </c>
      <c r="G126" s="40">
        <v>21</v>
      </c>
      <c r="H126" s="102">
        <v>30.06</v>
      </c>
      <c r="I126" s="41">
        <f t="shared" si="5"/>
        <v>36.89</v>
      </c>
      <c r="J126" s="42">
        <f t="shared" si="6"/>
        <v>774.69</v>
      </c>
    </row>
    <row r="127" spans="2:10" ht="12.75">
      <c r="B127" s="15"/>
      <c r="C127" s="29"/>
      <c r="D127" s="60"/>
      <c r="E127" s="99" t="s">
        <v>181</v>
      </c>
      <c r="F127" s="24"/>
      <c r="G127" s="40"/>
      <c r="H127" s="144"/>
      <c r="I127" s="41"/>
      <c r="J127" s="44">
        <f>SUM(J121:J126)</f>
        <v>9368.470000000001</v>
      </c>
    </row>
    <row r="128" spans="2:10" ht="12.75">
      <c r="B128" s="14" t="s">
        <v>268</v>
      </c>
      <c r="C128" s="29"/>
      <c r="D128" s="23"/>
      <c r="E128" s="100" t="s">
        <v>183</v>
      </c>
      <c r="F128" s="39"/>
      <c r="G128" s="40"/>
      <c r="H128" s="45"/>
      <c r="I128" s="41"/>
      <c r="J128" s="44"/>
    </row>
    <row r="129" spans="2:10" ht="22.5" customHeight="1">
      <c r="B129" s="15" t="s">
        <v>277</v>
      </c>
      <c r="C129" s="98" t="s">
        <v>184</v>
      </c>
      <c r="D129" s="23" t="s">
        <v>37</v>
      </c>
      <c r="E129" s="65" t="s">
        <v>185</v>
      </c>
      <c r="F129" s="24" t="s">
        <v>29</v>
      </c>
      <c r="G129" s="40">
        <v>11</v>
      </c>
      <c r="H129" s="45">
        <v>45.7</v>
      </c>
      <c r="I129" s="41">
        <f aca="true" t="shared" si="7" ref="I129:I145">ROUND((H129*1.2271),2)</f>
        <v>56.08</v>
      </c>
      <c r="J129" s="42">
        <f>ROUND((I129*G129),2)</f>
        <v>616.88</v>
      </c>
    </row>
    <row r="130" spans="2:10" ht="32.25" customHeight="1">
      <c r="B130" s="15" t="s">
        <v>278</v>
      </c>
      <c r="C130" s="98" t="s">
        <v>186</v>
      </c>
      <c r="D130" s="23" t="s">
        <v>37</v>
      </c>
      <c r="E130" s="65" t="s">
        <v>187</v>
      </c>
      <c r="F130" s="24" t="s">
        <v>29</v>
      </c>
      <c r="G130" s="110">
        <v>8</v>
      </c>
      <c r="H130" s="45">
        <v>44.62</v>
      </c>
      <c r="I130" s="41">
        <f t="shared" si="7"/>
        <v>54.75</v>
      </c>
      <c r="J130" s="42">
        <f>ROUND((I130*G130),2)</f>
        <v>438</v>
      </c>
    </row>
    <row r="131" spans="2:10" ht="33.75">
      <c r="B131" s="15" t="s">
        <v>279</v>
      </c>
      <c r="C131" s="98" t="s">
        <v>188</v>
      </c>
      <c r="D131" s="23" t="s">
        <v>37</v>
      </c>
      <c r="E131" s="65" t="s">
        <v>189</v>
      </c>
      <c r="F131" s="24" t="s">
        <v>29</v>
      </c>
      <c r="G131" s="110">
        <v>9</v>
      </c>
      <c r="H131" s="45">
        <v>24.21</v>
      </c>
      <c r="I131" s="41">
        <f t="shared" si="7"/>
        <v>29.71</v>
      </c>
      <c r="J131" s="42">
        <f>ROUND((I131*G131),2)</f>
        <v>267.39</v>
      </c>
    </row>
    <row r="132" spans="2:10" ht="12.75">
      <c r="B132" s="15"/>
      <c r="C132" s="29"/>
      <c r="D132" s="23"/>
      <c r="E132" s="99" t="s">
        <v>190</v>
      </c>
      <c r="F132" s="51"/>
      <c r="G132" s="50"/>
      <c r="H132" s="45"/>
      <c r="I132" s="41">
        <f t="shared" si="7"/>
        <v>0</v>
      </c>
      <c r="J132" s="44">
        <f>SUM(J129:J131)</f>
        <v>1322.27</v>
      </c>
    </row>
    <row r="133" spans="2:10" ht="12.75">
      <c r="B133" s="14" t="s">
        <v>269</v>
      </c>
      <c r="C133" s="29"/>
      <c r="D133" s="23"/>
      <c r="E133" s="101" t="s">
        <v>191</v>
      </c>
      <c r="F133" s="51"/>
      <c r="G133" s="50"/>
      <c r="H133" s="45"/>
      <c r="I133" s="41">
        <f t="shared" si="7"/>
        <v>0</v>
      </c>
      <c r="J133" s="42">
        <f>ROUND((I133*G133),2)</f>
        <v>0</v>
      </c>
    </row>
    <row r="134" spans="2:10" ht="22.5">
      <c r="B134" s="15" t="s">
        <v>280</v>
      </c>
      <c r="C134" s="98" t="s">
        <v>192</v>
      </c>
      <c r="D134" s="23" t="s">
        <v>37</v>
      </c>
      <c r="E134" s="65" t="s">
        <v>193</v>
      </c>
      <c r="F134" s="24" t="s">
        <v>29</v>
      </c>
      <c r="G134" s="50">
        <v>1</v>
      </c>
      <c r="H134" s="45">
        <v>74.52</v>
      </c>
      <c r="I134" s="41">
        <f t="shared" si="7"/>
        <v>91.44</v>
      </c>
      <c r="J134" s="42">
        <f>ROUND((I134*G134),2)</f>
        <v>91.44</v>
      </c>
    </row>
    <row r="135" spans="2:10" ht="32.25" customHeight="1">
      <c r="B135" s="15" t="s">
        <v>281</v>
      </c>
      <c r="C135" s="98" t="s">
        <v>194</v>
      </c>
      <c r="D135" s="23" t="s">
        <v>37</v>
      </c>
      <c r="E135" s="65" t="s">
        <v>195</v>
      </c>
      <c r="F135" s="24" t="s">
        <v>29</v>
      </c>
      <c r="G135" s="50">
        <v>1</v>
      </c>
      <c r="H135" s="45">
        <v>155.78</v>
      </c>
      <c r="I135" s="41">
        <f t="shared" si="7"/>
        <v>191.16</v>
      </c>
      <c r="J135" s="42">
        <f>ROUND((I135*G135),2)</f>
        <v>191.16</v>
      </c>
    </row>
    <row r="136" spans="2:10" ht="33.75">
      <c r="B136" s="15" t="s">
        <v>282</v>
      </c>
      <c r="C136" s="98" t="s">
        <v>196</v>
      </c>
      <c r="D136" s="23" t="s">
        <v>37</v>
      </c>
      <c r="E136" s="65" t="s">
        <v>197</v>
      </c>
      <c r="F136" s="24" t="s">
        <v>29</v>
      </c>
      <c r="G136" s="50">
        <v>1</v>
      </c>
      <c r="H136" s="45">
        <v>515.65</v>
      </c>
      <c r="I136" s="41">
        <f t="shared" si="7"/>
        <v>632.75</v>
      </c>
      <c r="J136" s="42">
        <f>ROUND((I136*G136),2)</f>
        <v>632.75</v>
      </c>
    </row>
    <row r="137" spans="2:10" ht="12.75">
      <c r="B137" s="111"/>
      <c r="C137" s="112"/>
      <c r="D137" s="113"/>
      <c r="E137" s="114" t="s">
        <v>198</v>
      </c>
      <c r="F137" s="115"/>
      <c r="G137" s="116"/>
      <c r="H137" s="41"/>
      <c r="I137" s="41">
        <f t="shared" si="7"/>
        <v>0</v>
      </c>
      <c r="J137" s="117">
        <f>SUM(J133:J136)</f>
        <v>915.35</v>
      </c>
    </row>
    <row r="138" spans="2:10" ht="12.75">
      <c r="B138" s="14" t="s">
        <v>270</v>
      </c>
      <c r="C138" s="30"/>
      <c r="D138" s="58"/>
      <c r="E138" s="59" t="s">
        <v>94</v>
      </c>
      <c r="F138" s="39"/>
      <c r="G138" s="40"/>
      <c r="H138" s="45"/>
      <c r="I138" s="41">
        <f t="shared" si="7"/>
        <v>0</v>
      </c>
      <c r="J138" s="44"/>
    </row>
    <row r="139" spans="2:10" ht="31.5" customHeight="1">
      <c r="B139" s="15" t="s">
        <v>283</v>
      </c>
      <c r="C139" s="68" t="s">
        <v>103</v>
      </c>
      <c r="D139" s="64" t="s">
        <v>37</v>
      </c>
      <c r="E139" s="65" t="s">
        <v>199</v>
      </c>
      <c r="F139" s="24" t="s">
        <v>105</v>
      </c>
      <c r="G139" s="40">
        <v>77.3</v>
      </c>
      <c r="H139" s="45">
        <v>319.92</v>
      </c>
      <c r="I139" s="41">
        <f t="shared" si="7"/>
        <v>392.57</v>
      </c>
      <c r="J139" s="42">
        <f>ROUND((I139*G139),2)</f>
        <v>30345.66</v>
      </c>
    </row>
    <row r="140" spans="2:10" ht="22.5">
      <c r="B140" s="15" t="s">
        <v>284</v>
      </c>
      <c r="C140" s="68" t="s">
        <v>106</v>
      </c>
      <c r="D140" s="64" t="s">
        <v>37</v>
      </c>
      <c r="E140" s="65" t="s">
        <v>107</v>
      </c>
      <c r="F140" s="39" t="s">
        <v>8</v>
      </c>
      <c r="G140" s="61">
        <v>0.79</v>
      </c>
      <c r="H140" s="45">
        <v>2813.25</v>
      </c>
      <c r="I140" s="41">
        <f t="shared" si="7"/>
        <v>3452.14</v>
      </c>
      <c r="J140" s="42">
        <f>ROUND((I140*G140),2)</f>
        <v>2727.19</v>
      </c>
    </row>
    <row r="141" spans="2:10" ht="12.75">
      <c r="B141" s="15" t="s">
        <v>285</v>
      </c>
      <c r="C141" s="68" t="s">
        <v>48</v>
      </c>
      <c r="D141" s="64" t="s">
        <v>37</v>
      </c>
      <c r="E141" s="67" t="s">
        <v>108</v>
      </c>
      <c r="F141" s="39" t="s">
        <v>8</v>
      </c>
      <c r="G141" s="40">
        <v>6</v>
      </c>
      <c r="H141" s="45">
        <v>387.24</v>
      </c>
      <c r="I141" s="41">
        <f t="shared" si="7"/>
        <v>475.18</v>
      </c>
      <c r="J141" s="42">
        <f>ROUND((I141*G141),2)</f>
        <v>2851.08</v>
      </c>
    </row>
    <row r="142" spans="2:10" ht="12.75">
      <c r="B142" s="15" t="s">
        <v>286</v>
      </c>
      <c r="C142" s="68" t="s">
        <v>48</v>
      </c>
      <c r="D142" s="64" t="s">
        <v>37</v>
      </c>
      <c r="E142" s="67" t="s">
        <v>109</v>
      </c>
      <c r="F142" s="39" t="s">
        <v>8</v>
      </c>
      <c r="G142" s="40">
        <v>2.4</v>
      </c>
      <c r="H142" s="45">
        <v>387.24</v>
      </c>
      <c r="I142" s="41">
        <f t="shared" si="7"/>
        <v>475.18</v>
      </c>
      <c r="J142" s="42">
        <f>ROUND((I142*G142),2)</f>
        <v>1140.43</v>
      </c>
    </row>
    <row r="143" spans="2:10" ht="12.75">
      <c r="B143" s="14"/>
      <c r="C143" s="29"/>
      <c r="D143" s="64"/>
      <c r="E143" s="118" t="s">
        <v>200</v>
      </c>
      <c r="F143" s="39"/>
      <c r="G143" s="40"/>
      <c r="H143" s="41"/>
      <c r="I143" s="41">
        <f t="shared" si="7"/>
        <v>0</v>
      </c>
      <c r="J143" s="44">
        <f>SUM(J139:J142)</f>
        <v>37064.36</v>
      </c>
    </row>
    <row r="144" spans="2:10" ht="12.75">
      <c r="B144" s="14" t="s">
        <v>271</v>
      </c>
      <c r="C144" s="30"/>
      <c r="D144" s="119"/>
      <c r="E144" s="120" t="s">
        <v>61</v>
      </c>
      <c r="F144" s="24"/>
      <c r="G144" s="40"/>
      <c r="H144" s="45"/>
      <c r="I144" s="41">
        <f t="shared" si="7"/>
        <v>0</v>
      </c>
      <c r="J144" s="42">
        <f>ROUND((I144*G144),2)</f>
        <v>0</v>
      </c>
    </row>
    <row r="145" spans="2:10" ht="22.5">
      <c r="B145" s="15" t="s">
        <v>287</v>
      </c>
      <c r="C145" s="29" t="s">
        <v>27</v>
      </c>
      <c r="D145" s="64" t="s">
        <v>37</v>
      </c>
      <c r="E145" s="49" t="s">
        <v>28</v>
      </c>
      <c r="F145" s="51" t="s">
        <v>8</v>
      </c>
      <c r="G145" s="110">
        <v>105.68</v>
      </c>
      <c r="H145" s="45">
        <v>6.56</v>
      </c>
      <c r="I145" s="41">
        <f t="shared" si="7"/>
        <v>8.05</v>
      </c>
      <c r="J145" s="42">
        <f>ROUND((I145*G145),2)</f>
        <v>850.72</v>
      </c>
    </row>
    <row r="146" spans="2:10" ht="13.5" thickBot="1">
      <c r="B146" s="26"/>
      <c r="C146" s="31"/>
      <c r="D146" s="27"/>
      <c r="E146" s="52" t="s">
        <v>201</v>
      </c>
      <c r="F146" s="53"/>
      <c r="G146" s="54"/>
      <c r="H146" s="55"/>
      <c r="I146" s="55">
        <f>ROUND((H146*1.2952),2)</f>
        <v>0</v>
      </c>
      <c r="J146" s="56">
        <f>SUM(J144:J145)</f>
        <v>850.72</v>
      </c>
    </row>
    <row r="147" spans="2:10" ht="13.5" thickBot="1">
      <c r="B147" s="148" t="s">
        <v>288</v>
      </c>
      <c r="C147" s="149"/>
      <c r="D147" s="149"/>
      <c r="E147" s="149"/>
      <c r="F147" s="149"/>
      <c r="G147" s="149"/>
      <c r="H147" s="149"/>
      <c r="I147" s="150"/>
      <c r="J147" s="124">
        <f>J73+J77+J84+J91+J94+J99+J102+J109+J120+J127+J132+J137+J143+J146</f>
        <v>81312.29000000001</v>
      </c>
    </row>
    <row r="148" spans="2:10" ht="12.75" customHeight="1" thickBot="1">
      <c r="B148" s="91">
        <v>3</v>
      </c>
      <c r="C148" s="92"/>
      <c r="D148" s="93"/>
      <c r="E148" s="96" t="s">
        <v>317</v>
      </c>
      <c r="F148" s="121"/>
      <c r="G148" s="121"/>
      <c r="H148" s="121"/>
      <c r="I148" s="121"/>
      <c r="J148" s="122"/>
    </row>
    <row r="149" spans="2:10" ht="12.75">
      <c r="B149" s="25" t="s">
        <v>22</v>
      </c>
      <c r="C149" s="28"/>
      <c r="D149" s="32"/>
      <c r="E149" s="97" t="s">
        <v>40</v>
      </c>
      <c r="F149" s="34"/>
      <c r="G149" s="35"/>
      <c r="H149" s="36"/>
      <c r="I149" s="36">
        <f>ROUND((H149*1.25),2)</f>
        <v>0</v>
      </c>
      <c r="J149" s="37">
        <f>ROUND((G149*I149),2)</f>
        <v>0</v>
      </c>
    </row>
    <row r="150" spans="2:10" ht="44.25" customHeight="1">
      <c r="B150" s="15" t="s">
        <v>318</v>
      </c>
      <c r="C150" s="98" t="s">
        <v>20</v>
      </c>
      <c r="D150" s="23" t="s">
        <v>37</v>
      </c>
      <c r="E150" s="125" t="s">
        <v>113</v>
      </c>
      <c r="F150" s="39" t="s">
        <v>8</v>
      </c>
      <c r="G150" s="61">
        <v>2</v>
      </c>
      <c r="H150" s="41">
        <v>303.81</v>
      </c>
      <c r="I150" s="41">
        <f>ROUND((H150*1.2271),2)</f>
        <v>372.81</v>
      </c>
      <c r="J150" s="42">
        <f>ROUND((I150*G150),2)</f>
        <v>745.62</v>
      </c>
    </row>
    <row r="151" spans="2:10" ht="12.75">
      <c r="B151" s="15"/>
      <c r="C151" s="29"/>
      <c r="D151" s="23"/>
      <c r="E151" s="126" t="s">
        <v>114</v>
      </c>
      <c r="F151" s="39"/>
      <c r="G151" s="61"/>
      <c r="H151" s="41"/>
      <c r="I151" s="41">
        <f aca="true" t="shared" si="8" ref="I151:I166">ROUND((H151*1.2271),2)</f>
        <v>0</v>
      </c>
      <c r="J151" s="44">
        <f>SUM(J149:J150)</f>
        <v>745.62</v>
      </c>
    </row>
    <row r="152" spans="2:10" ht="12.75">
      <c r="B152" s="14" t="s">
        <v>23</v>
      </c>
      <c r="C152" s="29"/>
      <c r="D152" s="23"/>
      <c r="E152" s="127" t="s">
        <v>39</v>
      </c>
      <c r="F152" s="39"/>
      <c r="G152" s="61"/>
      <c r="H152" s="41"/>
      <c r="I152" s="41">
        <f t="shared" si="8"/>
        <v>0</v>
      </c>
      <c r="J152" s="44"/>
    </row>
    <row r="153" spans="2:10" ht="23.25" customHeight="1">
      <c r="B153" s="15" t="s">
        <v>319</v>
      </c>
      <c r="C153" s="98" t="s">
        <v>90</v>
      </c>
      <c r="D153" s="23" t="s">
        <v>37</v>
      </c>
      <c r="E153" s="125" t="s">
        <v>91</v>
      </c>
      <c r="F153" s="39" t="s">
        <v>92</v>
      </c>
      <c r="G153" s="128">
        <v>0.3</v>
      </c>
      <c r="H153" s="41">
        <v>134.74</v>
      </c>
      <c r="I153" s="41">
        <f t="shared" si="8"/>
        <v>165.34</v>
      </c>
      <c r="J153" s="42">
        <f aca="true" t="shared" si="9" ref="J153:J165">ROUND((I153*G153),2)</f>
        <v>49.6</v>
      </c>
    </row>
    <row r="154" spans="2:10" ht="22.5" customHeight="1">
      <c r="B154" s="15" t="s">
        <v>320</v>
      </c>
      <c r="C154" s="98" t="s">
        <v>115</v>
      </c>
      <c r="D154" s="23" t="s">
        <v>37</v>
      </c>
      <c r="E154" s="125" t="s">
        <v>116</v>
      </c>
      <c r="F154" s="39" t="s">
        <v>8</v>
      </c>
      <c r="G154" s="128">
        <v>20</v>
      </c>
      <c r="H154" s="41">
        <v>8.79</v>
      </c>
      <c r="I154" s="41">
        <f t="shared" si="8"/>
        <v>10.79</v>
      </c>
      <c r="J154" s="42">
        <f t="shared" si="9"/>
        <v>215.8</v>
      </c>
    </row>
    <row r="155" spans="2:10" ht="33" customHeight="1">
      <c r="B155" s="15" t="s">
        <v>321</v>
      </c>
      <c r="C155" s="98" t="s">
        <v>290</v>
      </c>
      <c r="D155" s="23" t="s">
        <v>37</v>
      </c>
      <c r="E155" s="125" t="s">
        <v>291</v>
      </c>
      <c r="F155" s="39" t="s">
        <v>8</v>
      </c>
      <c r="G155" s="128">
        <v>4.8</v>
      </c>
      <c r="H155" s="41">
        <v>14.65</v>
      </c>
      <c r="I155" s="41">
        <f t="shared" si="8"/>
        <v>17.98</v>
      </c>
      <c r="J155" s="42">
        <f>ROUND((I155*G155),2)</f>
        <v>86.3</v>
      </c>
    </row>
    <row r="156" spans="2:10" ht="33.75">
      <c r="B156" s="15" t="s">
        <v>322</v>
      </c>
      <c r="C156" s="98" t="s">
        <v>292</v>
      </c>
      <c r="D156" s="23" t="s">
        <v>37</v>
      </c>
      <c r="E156" s="125" t="s">
        <v>293</v>
      </c>
      <c r="F156" s="39" t="s">
        <v>8</v>
      </c>
      <c r="G156" s="128">
        <v>2.52</v>
      </c>
      <c r="H156" s="41">
        <v>16.46</v>
      </c>
      <c r="I156" s="41">
        <f t="shared" si="8"/>
        <v>20.2</v>
      </c>
      <c r="J156" s="42">
        <f>ROUND((I156*G156),2)</f>
        <v>50.9</v>
      </c>
    </row>
    <row r="157" spans="2:10" ht="33.75">
      <c r="B157" s="15" t="s">
        <v>323</v>
      </c>
      <c r="C157" s="98" t="s">
        <v>294</v>
      </c>
      <c r="D157" s="23" t="s">
        <v>37</v>
      </c>
      <c r="E157" s="125" t="s">
        <v>363</v>
      </c>
      <c r="F157" s="39" t="s">
        <v>8</v>
      </c>
      <c r="G157" s="128">
        <v>233.22</v>
      </c>
      <c r="H157" s="41">
        <v>11.35</v>
      </c>
      <c r="I157" s="41">
        <f t="shared" si="8"/>
        <v>13.93</v>
      </c>
      <c r="J157" s="42">
        <f>ROUND((I157*G157),2)</f>
        <v>3248.75</v>
      </c>
    </row>
    <row r="158" spans="2:10" ht="32.25" customHeight="1">
      <c r="B158" s="15" t="s">
        <v>324</v>
      </c>
      <c r="C158" s="98" t="s">
        <v>295</v>
      </c>
      <c r="D158" s="23" t="s">
        <v>37</v>
      </c>
      <c r="E158" s="125" t="s">
        <v>296</v>
      </c>
      <c r="F158" s="39" t="s">
        <v>105</v>
      </c>
      <c r="G158" s="128">
        <v>8.9</v>
      </c>
      <c r="H158" s="41">
        <v>6.05</v>
      </c>
      <c r="I158" s="41">
        <f t="shared" si="8"/>
        <v>7.42</v>
      </c>
      <c r="J158" s="42">
        <f>ROUND((I158*G158),2)</f>
        <v>66.04</v>
      </c>
    </row>
    <row r="159" spans="2:10" ht="32.25" customHeight="1">
      <c r="B159" s="15" t="s">
        <v>325</v>
      </c>
      <c r="C159" s="98" t="s">
        <v>297</v>
      </c>
      <c r="D159" s="23" t="s">
        <v>37</v>
      </c>
      <c r="E159" s="125" t="s">
        <v>298</v>
      </c>
      <c r="F159" s="39" t="s">
        <v>8</v>
      </c>
      <c r="G159" s="128">
        <v>233.22</v>
      </c>
      <c r="H159" s="41">
        <v>13.24</v>
      </c>
      <c r="I159" s="41">
        <f t="shared" si="8"/>
        <v>16.25</v>
      </c>
      <c r="J159" s="42">
        <f>ROUND((I159*G159),2)</f>
        <v>3789.83</v>
      </c>
    </row>
    <row r="160" spans="2:10" ht="12.75">
      <c r="B160" s="15"/>
      <c r="C160" s="29"/>
      <c r="D160" s="23"/>
      <c r="E160" s="126" t="s">
        <v>119</v>
      </c>
      <c r="F160" s="39"/>
      <c r="G160" s="61"/>
      <c r="H160" s="41"/>
      <c r="I160" s="41">
        <f t="shared" si="8"/>
        <v>0</v>
      </c>
      <c r="J160" s="44">
        <f>SUM(J153:J159)</f>
        <v>7507.219999999999</v>
      </c>
    </row>
    <row r="161" spans="2:10" ht="12.75">
      <c r="B161" s="14" t="s">
        <v>125</v>
      </c>
      <c r="C161" s="29"/>
      <c r="D161" s="23"/>
      <c r="E161" s="129" t="s">
        <v>41</v>
      </c>
      <c r="F161" s="39"/>
      <c r="G161" s="61"/>
      <c r="H161" s="41"/>
      <c r="I161" s="41">
        <f t="shared" si="8"/>
        <v>0</v>
      </c>
      <c r="J161" s="42">
        <f t="shared" si="9"/>
        <v>0</v>
      </c>
    </row>
    <row r="162" spans="2:10" ht="12.75">
      <c r="B162" s="15" t="s">
        <v>326</v>
      </c>
      <c r="C162" s="98" t="s">
        <v>138</v>
      </c>
      <c r="D162" s="23" t="s">
        <v>37</v>
      </c>
      <c r="E162" s="130" t="s">
        <v>139</v>
      </c>
      <c r="F162" s="39" t="s">
        <v>8</v>
      </c>
      <c r="G162" s="61">
        <v>233.22</v>
      </c>
      <c r="H162" s="41">
        <v>80.71</v>
      </c>
      <c r="I162" s="41">
        <f t="shared" si="8"/>
        <v>99.04</v>
      </c>
      <c r="J162" s="42">
        <f t="shared" si="9"/>
        <v>23098.11</v>
      </c>
    </row>
    <row r="163" spans="2:10" ht="12.75">
      <c r="B163" s="15" t="s">
        <v>327</v>
      </c>
      <c r="C163" s="98" t="s">
        <v>140</v>
      </c>
      <c r="D163" s="23" t="s">
        <v>37</v>
      </c>
      <c r="E163" s="130" t="s">
        <v>299</v>
      </c>
      <c r="F163" s="39" t="s">
        <v>8</v>
      </c>
      <c r="G163" s="61">
        <v>233.22</v>
      </c>
      <c r="H163" s="41">
        <v>37.7</v>
      </c>
      <c r="I163" s="41">
        <f t="shared" si="8"/>
        <v>46.26</v>
      </c>
      <c r="J163" s="42">
        <f t="shared" si="9"/>
        <v>10788.76</v>
      </c>
    </row>
    <row r="164" spans="2:10" ht="22.5">
      <c r="B164" s="15" t="s">
        <v>328</v>
      </c>
      <c r="C164" s="98" t="s">
        <v>136</v>
      </c>
      <c r="D164" s="23" t="s">
        <v>37</v>
      </c>
      <c r="E164" s="125" t="s">
        <v>137</v>
      </c>
      <c r="F164" s="39" t="s">
        <v>105</v>
      </c>
      <c r="G164" s="61">
        <v>16.7</v>
      </c>
      <c r="H164" s="41">
        <v>27.25</v>
      </c>
      <c r="I164" s="41">
        <f t="shared" si="8"/>
        <v>33.44</v>
      </c>
      <c r="J164" s="42">
        <f t="shared" si="9"/>
        <v>558.45</v>
      </c>
    </row>
    <row r="165" spans="2:10" ht="12" customHeight="1">
      <c r="B165" s="15" t="s">
        <v>329</v>
      </c>
      <c r="C165" s="98" t="s">
        <v>300</v>
      </c>
      <c r="D165" s="23" t="s">
        <v>37</v>
      </c>
      <c r="E165" s="125" t="s">
        <v>301</v>
      </c>
      <c r="F165" s="39" t="s">
        <v>105</v>
      </c>
      <c r="G165" s="61">
        <v>24.6</v>
      </c>
      <c r="H165" s="41">
        <v>74.51</v>
      </c>
      <c r="I165" s="41">
        <f t="shared" si="8"/>
        <v>91.43</v>
      </c>
      <c r="J165" s="42">
        <f t="shared" si="9"/>
        <v>2249.18</v>
      </c>
    </row>
    <row r="166" spans="2:10" ht="13.5" thickBot="1">
      <c r="B166" s="70"/>
      <c r="C166" s="71"/>
      <c r="D166" s="72"/>
      <c r="E166" s="132" t="s">
        <v>135</v>
      </c>
      <c r="F166" s="74"/>
      <c r="G166" s="133"/>
      <c r="H166" s="76"/>
      <c r="I166" s="76">
        <f t="shared" si="8"/>
        <v>0</v>
      </c>
      <c r="J166" s="77">
        <f>SUM(J161:J165)</f>
        <v>36694.5</v>
      </c>
    </row>
    <row r="167" spans="2:10" ht="13.5" thickBot="1">
      <c r="B167" s="82"/>
      <c r="C167" s="82"/>
      <c r="D167" s="83"/>
      <c r="E167" s="108"/>
      <c r="F167" s="109"/>
      <c r="G167" s="134"/>
      <c r="H167" s="135"/>
      <c r="I167" s="87"/>
      <c r="J167" s="88"/>
    </row>
    <row r="168" spans="2:10" ht="13.5" thickBot="1">
      <c r="B168" s="169" t="s">
        <v>0</v>
      </c>
      <c r="C168" s="170"/>
      <c r="D168" s="170"/>
      <c r="E168" s="170"/>
      <c r="F168" s="170"/>
      <c r="G168" s="171"/>
      <c r="H168" s="171"/>
      <c r="I168" s="171"/>
      <c r="J168" s="172"/>
    </row>
    <row r="169" spans="2:10" ht="12.75">
      <c r="B169" s="173" t="s">
        <v>1</v>
      </c>
      <c r="C169" s="174"/>
      <c r="D169" s="174"/>
      <c r="E169" s="174"/>
      <c r="F169" s="175"/>
      <c r="G169" s="176" t="s">
        <v>368</v>
      </c>
      <c r="H169" s="177"/>
      <c r="I169" s="177"/>
      <c r="J169" s="178"/>
    </row>
    <row r="170" spans="2:10" ht="12.75">
      <c r="B170" s="179" t="s">
        <v>36</v>
      </c>
      <c r="C170" s="180"/>
      <c r="D170" s="180"/>
      <c r="E170" s="180"/>
      <c r="F170" s="181"/>
      <c r="G170" s="182" t="s">
        <v>111</v>
      </c>
      <c r="H170" s="183"/>
      <c r="I170" s="183"/>
      <c r="J170" s="184"/>
    </row>
    <row r="171" spans="2:10" ht="12.75">
      <c r="B171" s="154" t="s">
        <v>370</v>
      </c>
      <c r="C171" s="155"/>
      <c r="D171" s="155"/>
      <c r="E171" s="155"/>
      <c r="F171" s="156"/>
      <c r="G171" s="157" t="s">
        <v>32</v>
      </c>
      <c r="H171" s="158"/>
      <c r="I171" s="158"/>
      <c r="J171" s="159"/>
    </row>
    <row r="172" spans="2:10" ht="12.75">
      <c r="B172" s="154" t="s">
        <v>88</v>
      </c>
      <c r="C172" s="155"/>
      <c r="D172" s="155"/>
      <c r="E172" s="155"/>
      <c r="F172" s="156"/>
      <c r="G172" s="160" t="s">
        <v>33</v>
      </c>
      <c r="H172" s="161"/>
      <c r="I172" s="161" t="s">
        <v>34</v>
      </c>
      <c r="J172" s="162"/>
    </row>
    <row r="173" spans="2:10" ht="13.5" thickBot="1">
      <c r="B173" s="163" t="s">
        <v>110</v>
      </c>
      <c r="C173" s="164"/>
      <c r="D173" s="164"/>
      <c r="E173" s="164"/>
      <c r="F173" s="165"/>
      <c r="G173" s="166" t="s">
        <v>112</v>
      </c>
      <c r="H173" s="167"/>
      <c r="I173" s="167"/>
      <c r="J173" s="168"/>
    </row>
    <row r="174" spans="2:10" ht="34.5" thickBot="1">
      <c r="B174" s="18" t="s">
        <v>2</v>
      </c>
      <c r="C174" s="19" t="s">
        <v>3</v>
      </c>
      <c r="D174" s="19" t="s">
        <v>35</v>
      </c>
      <c r="E174" s="19" t="s">
        <v>4</v>
      </c>
      <c r="F174" s="19" t="s">
        <v>16</v>
      </c>
      <c r="G174" s="19" t="s">
        <v>5</v>
      </c>
      <c r="H174" s="20" t="s">
        <v>17</v>
      </c>
      <c r="I174" s="20" t="s">
        <v>18</v>
      </c>
      <c r="J174" s="21" t="s">
        <v>6</v>
      </c>
    </row>
    <row r="175" spans="2:10" ht="12.75">
      <c r="B175" s="14" t="s">
        <v>129</v>
      </c>
      <c r="C175" s="30"/>
      <c r="D175" s="58"/>
      <c r="E175" s="127" t="s">
        <v>302</v>
      </c>
      <c r="F175" s="39"/>
      <c r="G175" s="61"/>
      <c r="H175" s="41"/>
      <c r="I175" s="41">
        <f aca="true" t="shared" si="10" ref="I175:I203">ROUND((H175*1.2271),2)</f>
        <v>0</v>
      </c>
      <c r="J175" s="42">
        <f>ROUND((I175*G175),2)</f>
        <v>0</v>
      </c>
    </row>
    <row r="176" spans="2:10" ht="33.75">
      <c r="B176" s="15" t="s">
        <v>330</v>
      </c>
      <c r="C176" s="131" t="s">
        <v>144</v>
      </c>
      <c r="D176" s="23" t="s">
        <v>37</v>
      </c>
      <c r="E176" s="125" t="s">
        <v>303</v>
      </c>
      <c r="F176" s="39" t="s">
        <v>8</v>
      </c>
      <c r="G176" s="61">
        <v>0.6</v>
      </c>
      <c r="H176" s="102">
        <v>168.06</v>
      </c>
      <c r="I176" s="41">
        <f t="shared" si="10"/>
        <v>206.23</v>
      </c>
      <c r="J176" s="42">
        <f>ROUND((I176*G176),2)</f>
        <v>123.74</v>
      </c>
    </row>
    <row r="177" spans="2:10" ht="22.5">
      <c r="B177" s="15" t="s">
        <v>331</v>
      </c>
      <c r="C177" s="131" t="s">
        <v>304</v>
      </c>
      <c r="D177" s="23" t="s">
        <v>37</v>
      </c>
      <c r="E177" s="125" t="s">
        <v>305</v>
      </c>
      <c r="F177" s="39" t="s">
        <v>8</v>
      </c>
      <c r="G177" s="61">
        <v>0.3</v>
      </c>
      <c r="H177" s="102">
        <v>577.34</v>
      </c>
      <c r="I177" s="41">
        <f t="shared" si="10"/>
        <v>708.45</v>
      </c>
      <c r="J177" s="42">
        <f>ROUND((I177*G177),2)</f>
        <v>212.54</v>
      </c>
    </row>
    <row r="178" spans="2:10" ht="12.75">
      <c r="B178" s="15"/>
      <c r="C178" s="29"/>
      <c r="D178" s="23"/>
      <c r="E178" s="126" t="s">
        <v>142</v>
      </c>
      <c r="F178" s="39"/>
      <c r="G178" s="61"/>
      <c r="H178" s="45"/>
      <c r="I178" s="41">
        <f t="shared" si="10"/>
        <v>0</v>
      </c>
      <c r="J178" s="44">
        <f>SUM(J175:J177)</f>
        <v>336.28</v>
      </c>
    </row>
    <row r="179" spans="2:10" ht="12.75">
      <c r="B179" s="14" t="s">
        <v>132</v>
      </c>
      <c r="C179" s="30"/>
      <c r="D179" s="58"/>
      <c r="E179" s="127" t="s">
        <v>147</v>
      </c>
      <c r="F179" s="24"/>
      <c r="G179" s="61"/>
      <c r="H179" s="45"/>
      <c r="I179" s="41">
        <f t="shared" si="10"/>
        <v>0</v>
      </c>
      <c r="J179" s="42">
        <f>ROUND((I179*G179),2)</f>
        <v>0</v>
      </c>
    </row>
    <row r="180" spans="2:10" ht="12.75">
      <c r="B180" s="15" t="s">
        <v>332</v>
      </c>
      <c r="C180" s="131" t="s">
        <v>148</v>
      </c>
      <c r="D180" s="23" t="s">
        <v>37</v>
      </c>
      <c r="E180" s="125" t="s">
        <v>149</v>
      </c>
      <c r="F180" s="39" t="s">
        <v>8</v>
      </c>
      <c r="G180" s="61">
        <v>4.8</v>
      </c>
      <c r="H180" s="45">
        <v>57.32</v>
      </c>
      <c r="I180" s="41">
        <f t="shared" si="10"/>
        <v>70.34</v>
      </c>
      <c r="J180" s="42">
        <f>ROUND((I180*G180),2)</f>
        <v>337.63</v>
      </c>
    </row>
    <row r="181" spans="2:10" ht="33.75">
      <c r="B181" s="15" t="s">
        <v>333</v>
      </c>
      <c r="C181" s="131" t="s">
        <v>150</v>
      </c>
      <c r="D181" s="23" t="s">
        <v>37</v>
      </c>
      <c r="E181" s="125" t="s">
        <v>151</v>
      </c>
      <c r="F181" s="39" t="s">
        <v>8</v>
      </c>
      <c r="G181" s="61">
        <v>4.8</v>
      </c>
      <c r="H181" s="41">
        <v>83.78</v>
      </c>
      <c r="I181" s="41">
        <f t="shared" si="10"/>
        <v>102.81</v>
      </c>
      <c r="J181" s="42">
        <f>ROUND((I181*G181),2)</f>
        <v>493.49</v>
      </c>
    </row>
    <row r="182" spans="2:10" ht="12.75">
      <c r="B182" s="105"/>
      <c r="C182" s="30"/>
      <c r="D182" s="58"/>
      <c r="E182" s="126" t="s">
        <v>146</v>
      </c>
      <c r="F182" s="24"/>
      <c r="G182" s="61"/>
      <c r="H182" s="45"/>
      <c r="I182" s="41">
        <f t="shared" si="10"/>
        <v>0</v>
      </c>
      <c r="J182" s="44">
        <f>SUM(J179:J181)</f>
        <v>831.12</v>
      </c>
    </row>
    <row r="183" spans="2:10" ht="12.75">
      <c r="B183" s="105" t="s">
        <v>334</v>
      </c>
      <c r="C183" s="29"/>
      <c r="D183" s="23"/>
      <c r="E183" s="129" t="s">
        <v>155</v>
      </c>
      <c r="F183" s="24"/>
      <c r="G183" s="61"/>
      <c r="H183" s="45"/>
      <c r="I183" s="41">
        <f t="shared" si="10"/>
        <v>0</v>
      </c>
      <c r="J183" s="42">
        <f>ROUND((I183*G183),2)</f>
        <v>0</v>
      </c>
    </row>
    <row r="184" spans="2:10" ht="22.5">
      <c r="B184" s="15" t="s">
        <v>335</v>
      </c>
      <c r="C184" s="131" t="s">
        <v>156</v>
      </c>
      <c r="D184" s="23" t="s">
        <v>37</v>
      </c>
      <c r="E184" s="125" t="s">
        <v>306</v>
      </c>
      <c r="F184" s="39" t="s">
        <v>8</v>
      </c>
      <c r="G184" s="61">
        <v>2</v>
      </c>
      <c r="H184" s="41">
        <v>46.13</v>
      </c>
      <c r="I184" s="41">
        <f t="shared" si="10"/>
        <v>56.61</v>
      </c>
      <c r="J184" s="42">
        <f>ROUND((I184*G184),2)</f>
        <v>113.22</v>
      </c>
    </row>
    <row r="185" spans="2:10" ht="12.75">
      <c r="B185" s="14"/>
      <c r="C185" s="29"/>
      <c r="D185" s="23"/>
      <c r="E185" s="126" t="s">
        <v>307</v>
      </c>
      <c r="F185" s="39"/>
      <c r="G185" s="61"/>
      <c r="H185" s="45"/>
      <c r="I185" s="41">
        <f t="shared" si="10"/>
        <v>0</v>
      </c>
      <c r="J185" s="44">
        <f>SUM(J183:J184)</f>
        <v>113.22</v>
      </c>
    </row>
    <row r="186" spans="2:10" ht="12.75">
      <c r="B186" s="14" t="s">
        <v>336</v>
      </c>
      <c r="C186" s="30"/>
      <c r="D186" s="58"/>
      <c r="E186" s="127" t="s">
        <v>159</v>
      </c>
      <c r="F186" s="24"/>
      <c r="G186" s="61"/>
      <c r="H186" s="45"/>
      <c r="I186" s="41">
        <f t="shared" si="10"/>
        <v>0</v>
      </c>
      <c r="J186" s="42">
        <f>ROUND((I186*G186),2)</f>
        <v>0</v>
      </c>
    </row>
    <row r="187" spans="2:10" ht="34.5" customHeight="1">
      <c r="B187" s="16" t="s">
        <v>337</v>
      </c>
      <c r="C187" s="131" t="s">
        <v>97</v>
      </c>
      <c r="D187" s="23" t="s">
        <v>37</v>
      </c>
      <c r="E187" s="125" t="s">
        <v>308</v>
      </c>
      <c r="F187" s="39" t="s">
        <v>8</v>
      </c>
      <c r="G187" s="61">
        <v>20</v>
      </c>
      <c r="H187" s="45">
        <v>8.62</v>
      </c>
      <c r="I187" s="41">
        <f t="shared" si="10"/>
        <v>10.58</v>
      </c>
      <c r="J187" s="42">
        <f>ROUND((I187*G187),2)</f>
        <v>211.6</v>
      </c>
    </row>
    <row r="188" spans="2:10" ht="22.5">
      <c r="B188" s="16" t="s">
        <v>338</v>
      </c>
      <c r="C188" s="131" t="s">
        <v>98</v>
      </c>
      <c r="D188" s="23" t="s">
        <v>37</v>
      </c>
      <c r="E188" s="125" t="s">
        <v>99</v>
      </c>
      <c r="F188" s="39" t="s">
        <v>8</v>
      </c>
      <c r="G188" s="61">
        <v>20</v>
      </c>
      <c r="H188" s="45">
        <v>32.55</v>
      </c>
      <c r="I188" s="41">
        <f t="shared" si="10"/>
        <v>39.94</v>
      </c>
      <c r="J188" s="42">
        <f>ROUND((I188*G188),2)</f>
        <v>798.8</v>
      </c>
    </row>
    <row r="189" spans="2:10" ht="33.75">
      <c r="B189" s="16" t="s">
        <v>339</v>
      </c>
      <c r="C189" s="98" t="s">
        <v>161</v>
      </c>
      <c r="D189" s="23" t="s">
        <v>37</v>
      </c>
      <c r="E189" s="125" t="s">
        <v>162</v>
      </c>
      <c r="F189" s="39" t="s">
        <v>105</v>
      </c>
      <c r="G189" s="61">
        <v>5</v>
      </c>
      <c r="H189" s="45">
        <v>37.62</v>
      </c>
      <c r="I189" s="41">
        <f t="shared" si="10"/>
        <v>46.16</v>
      </c>
      <c r="J189" s="42">
        <f>ROUND((I189*G189),2)</f>
        <v>230.8</v>
      </c>
    </row>
    <row r="190" spans="2:10" ht="12.75">
      <c r="B190" s="16"/>
      <c r="C190" s="29"/>
      <c r="D190" s="23"/>
      <c r="E190" s="126" t="s">
        <v>158</v>
      </c>
      <c r="F190" s="39"/>
      <c r="G190" s="61"/>
      <c r="H190" s="45"/>
      <c r="I190" s="41">
        <f t="shared" si="10"/>
        <v>0</v>
      </c>
      <c r="J190" s="44">
        <f>SUM(J186:J189)</f>
        <v>1241.2</v>
      </c>
    </row>
    <row r="191" spans="2:10" ht="12.75">
      <c r="B191" s="14" t="s">
        <v>340</v>
      </c>
      <c r="C191" s="29"/>
      <c r="D191" s="23"/>
      <c r="E191" s="127" t="s">
        <v>168</v>
      </c>
      <c r="F191" s="39"/>
      <c r="G191" s="61"/>
      <c r="H191" s="41"/>
      <c r="I191" s="41">
        <f t="shared" si="10"/>
        <v>0</v>
      </c>
      <c r="J191" s="42">
        <f>ROUND((I191*G191),2)</f>
        <v>0</v>
      </c>
    </row>
    <row r="192" spans="2:10" ht="12.75">
      <c r="B192" s="15" t="s">
        <v>341</v>
      </c>
      <c r="C192" s="131" t="s">
        <v>309</v>
      </c>
      <c r="D192" s="23" t="s">
        <v>37</v>
      </c>
      <c r="E192" s="125" t="s">
        <v>310</v>
      </c>
      <c r="F192" s="24" t="s">
        <v>29</v>
      </c>
      <c r="G192" s="61">
        <v>2</v>
      </c>
      <c r="H192" s="45">
        <v>347.04</v>
      </c>
      <c r="I192" s="41">
        <f t="shared" si="10"/>
        <v>425.85</v>
      </c>
      <c r="J192" s="42">
        <f>ROUND((I192*G192),2)</f>
        <v>851.7</v>
      </c>
    </row>
    <row r="193" spans="2:10" ht="12.75">
      <c r="B193" s="15" t="s">
        <v>342</v>
      </c>
      <c r="C193" s="131" t="s">
        <v>24</v>
      </c>
      <c r="D193" s="23" t="s">
        <v>37</v>
      </c>
      <c r="E193" s="125" t="s">
        <v>57</v>
      </c>
      <c r="F193" s="24" t="s">
        <v>29</v>
      </c>
      <c r="G193" s="61">
        <v>2</v>
      </c>
      <c r="H193" s="102">
        <v>353.69</v>
      </c>
      <c r="I193" s="41">
        <f t="shared" si="10"/>
        <v>434.01</v>
      </c>
      <c r="J193" s="42">
        <f>ROUND((I193*G193),2)</f>
        <v>868.02</v>
      </c>
    </row>
    <row r="194" spans="2:10" ht="33.75">
      <c r="B194" s="15" t="s">
        <v>343</v>
      </c>
      <c r="C194" s="131" t="s">
        <v>169</v>
      </c>
      <c r="D194" s="23" t="s">
        <v>37</v>
      </c>
      <c r="E194" s="125" t="s">
        <v>170</v>
      </c>
      <c r="F194" s="24" t="s">
        <v>29</v>
      </c>
      <c r="G194" s="61">
        <v>6</v>
      </c>
      <c r="H194" s="102">
        <v>112.64</v>
      </c>
      <c r="I194" s="41">
        <f t="shared" si="10"/>
        <v>138.22</v>
      </c>
      <c r="J194" s="42">
        <f>ROUND((I194*G194),2)</f>
        <v>829.32</v>
      </c>
    </row>
    <row r="195" spans="2:10" ht="12.75">
      <c r="B195" s="15" t="s">
        <v>344</v>
      </c>
      <c r="C195" s="131" t="s">
        <v>311</v>
      </c>
      <c r="D195" s="23" t="s">
        <v>37</v>
      </c>
      <c r="E195" s="125" t="s">
        <v>312</v>
      </c>
      <c r="F195" s="24" t="s">
        <v>8</v>
      </c>
      <c r="G195" s="61">
        <v>2.52</v>
      </c>
      <c r="H195" s="102">
        <v>57.46</v>
      </c>
      <c r="I195" s="41">
        <f t="shared" si="10"/>
        <v>70.51</v>
      </c>
      <c r="J195" s="42">
        <f>ROUND((I195*G195),2)</f>
        <v>177.69</v>
      </c>
    </row>
    <row r="196" spans="2:10" ht="12.75">
      <c r="B196" s="15"/>
      <c r="C196" s="131"/>
      <c r="D196" s="23"/>
      <c r="E196" s="126" t="s">
        <v>167</v>
      </c>
      <c r="F196" s="39"/>
      <c r="G196" s="61"/>
      <c r="H196" s="45"/>
      <c r="I196" s="41">
        <f t="shared" si="10"/>
        <v>0</v>
      </c>
      <c r="J196" s="44">
        <f>SUM(J191:J195)</f>
        <v>2726.73</v>
      </c>
    </row>
    <row r="197" spans="2:10" ht="12.75">
      <c r="B197" s="14" t="s">
        <v>345</v>
      </c>
      <c r="C197" s="29"/>
      <c r="D197" s="23"/>
      <c r="E197" s="127" t="s">
        <v>79</v>
      </c>
      <c r="F197" s="39"/>
      <c r="G197" s="61"/>
      <c r="H197" s="102"/>
      <c r="I197" s="41">
        <f t="shared" si="10"/>
        <v>0</v>
      </c>
      <c r="J197" s="42">
        <f aca="true" t="shared" si="11" ref="J197:J202">ROUND((I197*G197),2)</f>
        <v>0</v>
      </c>
    </row>
    <row r="198" spans="2:10" ht="12.75">
      <c r="B198" s="15" t="s">
        <v>346</v>
      </c>
      <c r="C198" s="131" t="s">
        <v>172</v>
      </c>
      <c r="D198" s="23" t="s">
        <v>37</v>
      </c>
      <c r="E198" s="130" t="s">
        <v>173</v>
      </c>
      <c r="F198" s="39" t="s">
        <v>8</v>
      </c>
      <c r="G198" s="61">
        <v>1049.74</v>
      </c>
      <c r="H198" s="102">
        <v>2.69</v>
      </c>
      <c r="I198" s="41">
        <f t="shared" si="10"/>
        <v>3.3</v>
      </c>
      <c r="J198" s="42">
        <f t="shared" si="11"/>
        <v>3464.14</v>
      </c>
    </row>
    <row r="199" spans="2:10" ht="22.5">
      <c r="B199" s="15" t="s">
        <v>347</v>
      </c>
      <c r="C199" s="131" t="s">
        <v>25</v>
      </c>
      <c r="D199" s="23" t="s">
        <v>37</v>
      </c>
      <c r="E199" s="125" t="s">
        <v>80</v>
      </c>
      <c r="F199" s="39" t="s">
        <v>8</v>
      </c>
      <c r="G199" s="61">
        <v>816.52</v>
      </c>
      <c r="H199" s="102">
        <v>14.1</v>
      </c>
      <c r="I199" s="41">
        <f t="shared" si="10"/>
        <v>17.3</v>
      </c>
      <c r="J199" s="42">
        <f t="shared" si="11"/>
        <v>14125.8</v>
      </c>
    </row>
    <row r="200" spans="2:10" ht="22.5">
      <c r="B200" s="15" t="s">
        <v>348</v>
      </c>
      <c r="C200" s="131" t="s">
        <v>81</v>
      </c>
      <c r="D200" s="23" t="s">
        <v>37</v>
      </c>
      <c r="E200" s="125" t="s">
        <v>84</v>
      </c>
      <c r="F200" s="39" t="s">
        <v>8</v>
      </c>
      <c r="G200" s="61">
        <v>233.22</v>
      </c>
      <c r="H200" s="102">
        <v>15.64</v>
      </c>
      <c r="I200" s="41">
        <f t="shared" si="10"/>
        <v>19.19</v>
      </c>
      <c r="J200" s="42">
        <f t="shared" si="11"/>
        <v>4475.49</v>
      </c>
    </row>
    <row r="201" spans="2:10" ht="22.5">
      <c r="B201" s="15" t="s">
        <v>349</v>
      </c>
      <c r="C201" s="131" t="s">
        <v>175</v>
      </c>
      <c r="D201" s="23" t="s">
        <v>37</v>
      </c>
      <c r="E201" s="125" t="s">
        <v>176</v>
      </c>
      <c r="F201" s="39" t="s">
        <v>8</v>
      </c>
      <c r="G201" s="61">
        <v>60.2</v>
      </c>
      <c r="H201" s="102">
        <v>27.29</v>
      </c>
      <c r="I201" s="41">
        <f t="shared" si="10"/>
        <v>33.49</v>
      </c>
      <c r="J201" s="42">
        <f t="shared" si="11"/>
        <v>2016.1</v>
      </c>
    </row>
    <row r="202" spans="2:10" ht="22.5">
      <c r="B202" s="15" t="s">
        <v>350</v>
      </c>
      <c r="C202" s="131" t="s">
        <v>177</v>
      </c>
      <c r="D202" s="23" t="s">
        <v>37</v>
      </c>
      <c r="E202" s="125" t="s">
        <v>178</v>
      </c>
      <c r="F202" s="39" t="s">
        <v>8</v>
      </c>
      <c r="G202" s="61">
        <v>37.84</v>
      </c>
      <c r="H202" s="102">
        <v>23.94</v>
      </c>
      <c r="I202" s="41">
        <f t="shared" si="10"/>
        <v>29.38</v>
      </c>
      <c r="J202" s="42">
        <f t="shared" si="11"/>
        <v>1111.74</v>
      </c>
    </row>
    <row r="203" spans="2:10" ht="12.75">
      <c r="B203" s="15"/>
      <c r="C203" s="29"/>
      <c r="D203" s="23"/>
      <c r="E203" s="126" t="s">
        <v>171</v>
      </c>
      <c r="F203" s="24"/>
      <c r="G203" s="61"/>
      <c r="H203" s="102"/>
      <c r="I203" s="41">
        <f t="shared" si="10"/>
        <v>0</v>
      </c>
      <c r="J203" s="44">
        <f>SUM(J198:J202)</f>
        <v>25193.27</v>
      </c>
    </row>
    <row r="204" spans="2:10" ht="12.75">
      <c r="B204" s="105" t="s">
        <v>351</v>
      </c>
      <c r="C204" s="136"/>
      <c r="D204" s="137"/>
      <c r="E204" s="138" t="s">
        <v>60</v>
      </c>
      <c r="F204" s="139"/>
      <c r="G204" s="110"/>
      <c r="H204" s="45"/>
      <c r="I204" s="45"/>
      <c r="J204" s="140"/>
    </row>
    <row r="205" spans="2:10" ht="24.75" customHeight="1">
      <c r="B205" s="15" t="s">
        <v>352</v>
      </c>
      <c r="C205" s="131" t="s">
        <v>184</v>
      </c>
      <c r="D205" s="23" t="s">
        <v>37</v>
      </c>
      <c r="E205" s="65" t="s">
        <v>185</v>
      </c>
      <c r="F205" s="24" t="s">
        <v>29</v>
      </c>
      <c r="G205" s="110">
        <v>30</v>
      </c>
      <c r="H205" s="45">
        <v>45.7</v>
      </c>
      <c r="I205" s="41">
        <f aca="true" t="shared" si="12" ref="I205:I217">ROUND((H205*1.2271),2)</f>
        <v>56.08</v>
      </c>
      <c r="J205" s="42">
        <f>ROUND((I205*G205),2)</f>
        <v>1682.4</v>
      </c>
    </row>
    <row r="206" spans="2:10" ht="12.75">
      <c r="B206" s="15"/>
      <c r="C206" s="98"/>
      <c r="D206" s="23"/>
      <c r="E206" s="99" t="s">
        <v>181</v>
      </c>
      <c r="F206" s="24"/>
      <c r="G206" s="61"/>
      <c r="H206" s="102"/>
      <c r="I206" s="41">
        <f t="shared" si="12"/>
        <v>0</v>
      </c>
      <c r="J206" s="44">
        <f>SUM(J205)</f>
        <v>1682.4</v>
      </c>
    </row>
    <row r="207" spans="2:10" ht="12.75">
      <c r="B207" s="105" t="s">
        <v>353</v>
      </c>
      <c r="C207" s="136"/>
      <c r="D207" s="137"/>
      <c r="E207" s="138" t="s">
        <v>313</v>
      </c>
      <c r="F207" s="115"/>
      <c r="G207" s="141"/>
      <c r="H207" s="41"/>
      <c r="I207" s="41">
        <f t="shared" si="12"/>
        <v>0</v>
      </c>
      <c r="J207" s="42">
        <f>ROUND((I207*G207),2)</f>
        <v>0</v>
      </c>
    </row>
    <row r="208" spans="2:10" ht="33.75">
      <c r="B208" s="111" t="s">
        <v>354</v>
      </c>
      <c r="C208" s="131" t="s">
        <v>73</v>
      </c>
      <c r="D208" s="113" t="s">
        <v>37</v>
      </c>
      <c r="E208" s="142" t="s">
        <v>314</v>
      </c>
      <c r="F208" s="24" t="s">
        <v>29</v>
      </c>
      <c r="G208" s="141">
        <v>2</v>
      </c>
      <c r="H208" s="102">
        <v>163.24</v>
      </c>
      <c r="I208" s="41">
        <f t="shared" si="12"/>
        <v>200.31</v>
      </c>
      <c r="J208" s="42">
        <f>ROUND((I208*G208),2)</f>
        <v>400.62</v>
      </c>
    </row>
    <row r="209" spans="2:10" ht="12.75">
      <c r="B209" s="111"/>
      <c r="C209" s="112"/>
      <c r="D209" s="113"/>
      <c r="E209" s="114" t="s">
        <v>190</v>
      </c>
      <c r="F209" s="115"/>
      <c r="G209" s="116"/>
      <c r="H209" s="41"/>
      <c r="I209" s="41">
        <f t="shared" si="12"/>
        <v>0</v>
      </c>
      <c r="J209" s="117">
        <f>SUM(J207:J208)</f>
        <v>400.62</v>
      </c>
    </row>
    <row r="210" spans="2:10" ht="12.75">
      <c r="B210" s="14" t="s">
        <v>355</v>
      </c>
      <c r="C210" s="30"/>
      <c r="D210" s="58"/>
      <c r="E210" s="59" t="s">
        <v>94</v>
      </c>
      <c r="F210" s="39"/>
      <c r="G210" s="40"/>
      <c r="H210" s="45"/>
      <c r="I210" s="41">
        <f t="shared" si="12"/>
        <v>0</v>
      </c>
      <c r="J210" s="44"/>
    </row>
    <row r="211" spans="2:10" ht="33.75">
      <c r="B211" s="15" t="s">
        <v>356</v>
      </c>
      <c r="C211" s="68" t="s">
        <v>103</v>
      </c>
      <c r="D211" s="64" t="s">
        <v>37</v>
      </c>
      <c r="E211" s="65" t="s">
        <v>199</v>
      </c>
      <c r="F211" s="24" t="s">
        <v>105</v>
      </c>
      <c r="G211" s="40">
        <v>141.6</v>
      </c>
      <c r="H211" s="45">
        <v>319.92</v>
      </c>
      <c r="I211" s="41">
        <f t="shared" si="12"/>
        <v>392.57</v>
      </c>
      <c r="J211" s="42">
        <f>ROUND((I211*G211),2)</f>
        <v>55587.91</v>
      </c>
    </row>
    <row r="212" spans="2:10" ht="22.5">
      <c r="B212" s="15" t="s">
        <v>357</v>
      </c>
      <c r="C212" s="68" t="s">
        <v>106</v>
      </c>
      <c r="D212" s="64" t="s">
        <v>37</v>
      </c>
      <c r="E212" s="65" t="s">
        <v>107</v>
      </c>
      <c r="F212" s="39" t="s">
        <v>8</v>
      </c>
      <c r="G212" s="61">
        <v>0.79</v>
      </c>
      <c r="H212" s="45">
        <v>2813.25</v>
      </c>
      <c r="I212" s="41">
        <f t="shared" si="12"/>
        <v>3452.14</v>
      </c>
      <c r="J212" s="42">
        <f>ROUND((I212*G212),2)</f>
        <v>2727.19</v>
      </c>
    </row>
    <row r="213" spans="2:10" ht="12.75">
      <c r="B213" s="15" t="s">
        <v>358</v>
      </c>
      <c r="C213" s="68" t="s">
        <v>48</v>
      </c>
      <c r="D213" s="64" t="s">
        <v>37</v>
      </c>
      <c r="E213" s="67" t="s">
        <v>108</v>
      </c>
      <c r="F213" s="39" t="s">
        <v>8</v>
      </c>
      <c r="G213" s="40">
        <v>6</v>
      </c>
      <c r="H213" s="45">
        <v>387.24</v>
      </c>
      <c r="I213" s="41">
        <f t="shared" si="12"/>
        <v>475.18</v>
      </c>
      <c r="J213" s="42">
        <f>ROUND((I213*G213),2)</f>
        <v>2851.08</v>
      </c>
    </row>
    <row r="214" spans="2:10" ht="12.75">
      <c r="B214" s="15" t="s">
        <v>359</v>
      </c>
      <c r="C214" s="68" t="s">
        <v>48</v>
      </c>
      <c r="D214" s="64" t="s">
        <v>37</v>
      </c>
      <c r="E214" s="67" t="s">
        <v>109</v>
      </c>
      <c r="F214" s="39" t="s">
        <v>8</v>
      </c>
      <c r="G214" s="40">
        <v>2.4</v>
      </c>
      <c r="H214" s="45">
        <v>387.24</v>
      </c>
      <c r="I214" s="41">
        <f t="shared" si="12"/>
        <v>475.18</v>
      </c>
      <c r="J214" s="42">
        <f>ROUND((I214*G214),2)</f>
        <v>1140.43</v>
      </c>
    </row>
    <row r="215" spans="2:10" ht="12.75">
      <c r="B215" s="14"/>
      <c r="C215" s="29"/>
      <c r="D215" s="64"/>
      <c r="E215" s="118" t="s">
        <v>315</v>
      </c>
      <c r="F215" s="39"/>
      <c r="G215" s="40"/>
      <c r="H215" s="41"/>
      <c r="I215" s="41">
        <f t="shared" si="12"/>
        <v>0</v>
      </c>
      <c r="J215" s="44">
        <f>SUM(J211:J214)</f>
        <v>62306.61000000001</v>
      </c>
    </row>
    <row r="216" spans="2:10" ht="12.75">
      <c r="B216" s="14" t="s">
        <v>360</v>
      </c>
      <c r="C216" s="30"/>
      <c r="D216" s="119"/>
      <c r="E216" s="120" t="s">
        <v>61</v>
      </c>
      <c r="F216" s="24"/>
      <c r="G216" s="40"/>
      <c r="H216" s="45"/>
      <c r="I216" s="41">
        <f t="shared" si="12"/>
        <v>0</v>
      </c>
      <c r="J216" s="42">
        <f>ROUND((I216*G216),2)</f>
        <v>0</v>
      </c>
    </row>
    <row r="217" spans="2:10" ht="12.75" customHeight="1">
      <c r="B217" s="15" t="s">
        <v>361</v>
      </c>
      <c r="C217" s="29" t="s">
        <v>27</v>
      </c>
      <c r="D217" s="64" t="s">
        <v>37</v>
      </c>
      <c r="E217" s="49" t="s">
        <v>28</v>
      </c>
      <c r="F217" s="51" t="s">
        <v>8</v>
      </c>
      <c r="G217" s="110">
        <v>243.83</v>
      </c>
      <c r="H217" s="45">
        <v>6.56</v>
      </c>
      <c r="I217" s="41">
        <f t="shared" si="12"/>
        <v>8.05</v>
      </c>
      <c r="J217" s="42">
        <f>ROUND((I217*G217),2)</f>
        <v>1962.83</v>
      </c>
    </row>
    <row r="218" spans="2:10" ht="13.5" thickBot="1">
      <c r="B218" s="26"/>
      <c r="C218" s="31"/>
      <c r="D218" s="27"/>
      <c r="E218" s="52" t="s">
        <v>200</v>
      </c>
      <c r="F218" s="53"/>
      <c r="G218" s="54"/>
      <c r="H218" s="55"/>
      <c r="I218" s="55">
        <f>ROUND((H218*1.2952),2)</f>
        <v>0</v>
      </c>
      <c r="J218" s="56">
        <f>SUM(J216:J217)</f>
        <v>1962.83</v>
      </c>
    </row>
    <row r="219" spans="2:10" ht="13.5" customHeight="1" thickBot="1">
      <c r="B219" s="148" t="s">
        <v>369</v>
      </c>
      <c r="C219" s="149"/>
      <c r="D219" s="149"/>
      <c r="E219" s="149"/>
      <c r="F219" s="149"/>
      <c r="G219" s="149"/>
      <c r="H219" s="149"/>
      <c r="I219" s="150"/>
      <c r="J219" s="123">
        <f>J151+J160+J166+J178+J182+J185+J190+J196+J203+J206+J209+J215+J218</f>
        <v>141741.62</v>
      </c>
    </row>
    <row r="220" spans="2:10" ht="18.75" customHeight="1" thickBot="1">
      <c r="B220" s="152" t="s">
        <v>362</v>
      </c>
      <c r="C220" s="153"/>
      <c r="D220" s="153"/>
      <c r="E220" s="153"/>
      <c r="F220" s="153"/>
      <c r="G220" s="153"/>
      <c r="H220" s="153"/>
      <c r="I220" s="153"/>
      <c r="J220" s="143">
        <f>J69+J147+J219</f>
        <v>311292.82999999996</v>
      </c>
    </row>
    <row r="221" spans="2:10" ht="12.75">
      <c r="B221" s="5"/>
      <c r="C221" s="5"/>
      <c r="D221" s="5"/>
      <c r="E221" s="5"/>
      <c r="F221" s="5"/>
      <c r="G221" s="5"/>
      <c r="H221" s="5"/>
      <c r="I221" s="5"/>
      <c r="J221" s="17"/>
    </row>
    <row r="222" spans="2:10" ht="12.75">
      <c r="B222" s="5"/>
      <c r="C222" s="5"/>
      <c r="D222" s="5"/>
      <c r="E222" s="5"/>
      <c r="F222" s="5"/>
      <c r="G222" s="5"/>
      <c r="H222" s="5"/>
      <c r="I222" s="5"/>
      <c r="J222" s="17"/>
    </row>
    <row r="223" spans="2:10" ht="12.75">
      <c r="B223" s="5"/>
      <c r="C223" s="5"/>
      <c r="D223" s="5"/>
      <c r="E223" s="5"/>
      <c r="F223" s="5"/>
      <c r="G223" s="5"/>
      <c r="H223" s="5"/>
      <c r="I223" s="5"/>
      <c r="J223" s="17"/>
    </row>
    <row r="224" spans="2:10" ht="12.75">
      <c r="B224" s="5"/>
      <c r="C224" s="5"/>
      <c r="D224" s="5"/>
      <c r="E224" s="5"/>
      <c r="F224" s="5"/>
      <c r="G224" s="5"/>
      <c r="H224" s="5"/>
      <c r="I224" s="5"/>
      <c r="J224" s="17"/>
    </row>
    <row r="225" spans="2:10" ht="12.75">
      <c r="B225" s="5"/>
      <c r="C225" s="5"/>
      <c r="D225" s="5"/>
      <c r="E225" s="5"/>
      <c r="F225" s="5"/>
      <c r="G225" s="5"/>
      <c r="H225" s="5"/>
      <c r="I225" s="5"/>
      <c r="J225" s="17"/>
    </row>
    <row r="226" spans="2:10" ht="12.75">
      <c r="B226" s="5"/>
      <c r="C226" s="5"/>
      <c r="D226" s="5"/>
      <c r="E226" s="5"/>
      <c r="F226" s="5"/>
      <c r="G226" s="5"/>
      <c r="H226" s="5"/>
      <c r="I226" s="5"/>
      <c r="J226" s="17"/>
    </row>
    <row r="227" spans="2:10" ht="14.25">
      <c r="B227" s="9"/>
      <c r="C227" s="9"/>
      <c r="D227" s="7" t="s">
        <v>19</v>
      </c>
      <c r="E227" s="7"/>
      <c r="F227" s="13" t="s">
        <v>14</v>
      </c>
      <c r="G227" s="8"/>
      <c r="H227" s="8"/>
      <c r="I227" s="11"/>
      <c r="J227" s="12"/>
    </row>
    <row r="228" spans="2:10" ht="14.25">
      <c r="B228" s="1"/>
      <c r="C228" s="1"/>
      <c r="D228" s="10" t="s">
        <v>316</v>
      </c>
      <c r="E228" s="10"/>
      <c r="F228" s="151" t="s">
        <v>15</v>
      </c>
      <c r="G228" s="151"/>
      <c r="H228" s="151"/>
      <c r="I228" s="1"/>
      <c r="J228" s="6"/>
    </row>
    <row r="233" ht="12.75">
      <c r="E233" s="4"/>
    </row>
    <row r="234" ht="12.75">
      <c r="E234" s="4"/>
    </row>
    <row r="235" ht="12.75">
      <c r="E235" s="4"/>
    </row>
    <row r="236" ht="12.75">
      <c r="E236" s="4"/>
    </row>
    <row r="237" ht="12.75">
      <c r="E237" s="4"/>
    </row>
    <row r="238" ht="12.75">
      <c r="E238" s="4"/>
    </row>
    <row r="239" ht="12.75">
      <c r="E239" s="4"/>
    </row>
    <row r="240" ht="12.75">
      <c r="E240" s="4"/>
    </row>
    <row r="241" ht="12.75">
      <c r="E241" s="4"/>
    </row>
    <row r="242" ht="12.75">
      <c r="E242" s="4"/>
    </row>
    <row r="243" ht="12.75">
      <c r="E243" s="4"/>
    </row>
    <row r="244" ht="12.75">
      <c r="E244" s="4"/>
    </row>
    <row r="245" ht="12.75">
      <c r="E245" s="4"/>
    </row>
    <row r="246" ht="12.75">
      <c r="E246" s="4"/>
    </row>
  </sheetData>
  <sheetProtection/>
  <mergeCells count="53">
    <mergeCell ref="B54:F54"/>
    <mergeCell ref="B2:J2"/>
    <mergeCell ref="B3:F3"/>
    <mergeCell ref="B4:F4"/>
    <mergeCell ref="I6:J6"/>
    <mergeCell ref="B5:F5"/>
    <mergeCell ref="B6:F6"/>
    <mergeCell ref="G57:H57"/>
    <mergeCell ref="I57:J57"/>
    <mergeCell ref="B7:F7"/>
    <mergeCell ref="B69:I69"/>
    <mergeCell ref="G3:J3"/>
    <mergeCell ref="G4:J4"/>
    <mergeCell ref="G5:J5"/>
    <mergeCell ref="G6:H6"/>
    <mergeCell ref="G7:J7"/>
    <mergeCell ref="B53:J53"/>
    <mergeCell ref="B114:F114"/>
    <mergeCell ref="G114:J114"/>
    <mergeCell ref="B58:F58"/>
    <mergeCell ref="G58:J58"/>
    <mergeCell ref="G54:J54"/>
    <mergeCell ref="B55:F55"/>
    <mergeCell ref="G55:J55"/>
    <mergeCell ref="B56:F56"/>
    <mergeCell ref="G56:J56"/>
    <mergeCell ref="B57:F57"/>
    <mergeCell ref="B115:F115"/>
    <mergeCell ref="G115:H115"/>
    <mergeCell ref="I115:J115"/>
    <mergeCell ref="B116:F116"/>
    <mergeCell ref="G116:J116"/>
    <mergeCell ref="B111:J111"/>
    <mergeCell ref="B112:F112"/>
    <mergeCell ref="G112:J112"/>
    <mergeCell ref="B113:F113"/>
    <mergeCell ref="G113:J113"/>
    <mergeCell ref="B147:I147"/>
    <mergeCell ref="B168:J168"/>
    <mergeCell ref="B169:F169"/>
    <mergeCell ref="G169:J169"/>
    <mergeCell ref="B170:F170"/>
    <mergeCell ref="G170:J170"/>
    <mergeCell ref="B219:I219"/>
    <mergeCell ref="F228:H228"/>
    <mergeCell ref="B220:I220"/>
    <mergeCell ref="B171:F171"/>
    <mergeCell ref="G171:J171"/>
    <mergeCell ref="B172:F172"/>
    <mergeCell ref="G172:H172"/>
    <mergeCell ref="I172:J172"/>
    <mergeCell ref="B173:F173"/>
    <mergeCell ref="G173:J173"/>
  </mergeCells>
  <printOptions/>
  <pageMargins left="0" right="0" top="0" bottom="0" header="0" footer="0"/>
  <pageSetup horizontalDpi="300" verticalDpi="300" orientation="portrait" paperSize="9" scale="73" r:id="rId1"/>
  <rowBreaks count="2" manualBreakCount="2">
    <brk id="51" max="9" man="1"/>
    <brk id="10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Setop</dc:creator>
  <cp:keywords/>
  <dc:description/>
  <cp:lastModifiedBy>cliente</cp:lastModifiedBy>
  <cp:lastPrinted>2023-12-19T20:33:25Z</cp:lastPrinted>
  <dcterms:created xsi:type="dcterms:W3CDTF">2006-09-22T13:55:22Z</dcterms:created>
  <dcterms:modified xsi:type="dcterms:W3CDTF">2023-12-20T11:48:39Z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1046-11.2.0.9984</vt:lpwstr>
  </property>
</Properties>
</file>